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QCSF web\wordpress\Tournois\ResultatsExcel\"/>
    </mc:Choice>
  </mc:AlternateContent>
  <bookViews>
    <workbookView xWindow="0" yWindow="0" windowWidth="24000" windowHeight="973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class_init">[1]classementinitial!$B$2:$J$22</definedName>
    <definedName name="res_match1">[1]match1_mef!$A$2:$C$22</definedName>
    <definedName name="res_match10">[1]match10_mef!$A$2:$C$22</definedName>
    <definedName name="res_match11">[1]match11_mef!$A$2:$C$22</definedName>
    <definedName name="res_match12">[1]match12_mef!$A$2:$C$22</definedName>
    <definedName name="res_match13">[1]match13_mef!$A$2:$C$22</definedName>
    <definedName name="res_match14">[1]match14_mef!$A$2:$C$22</definedName>
    <definedName name="res_match15">[1]match15_mef!$A$2:$C$22</definedName>
    <definedName name="res_match16">[1]match16_mef!$A$2:$C$22</definedName>
    <definedName name="res_match17">[1]match17_mef!$A$2:$C$22</definedName>
    <definedName name="res_match2">[1]match2_mef!$A$2:$C$22</definedName>
    <definedName name="res_match3">[1]match3_mef!$A$2:$C$22</definedName>
    <definedName name="res_match4">[1]match4_mef!$A$2:$C$22</definedName>
    <definedName name="res_match5">[1]match5_mef!$A$2:$C$22</definedName>
    <definedName name="res_match6">[1]match6_mef!$A$2:$C$22</definedName>
    <definedName name="res_match7">[1]match7_mef!$A$2:$C$22</definedName>
    <definedName name="res_match8">[1]match8_mef!$A$2:$C$22</definedName>
    <definedName name="res_match9">[1]match9_mef!$A$2:$C$22</definedName>
  </definedNames>
  <calcPr calcId="152511"/>
</workbook>
</file>

<file path=xl/calcChain.xml><?xml version="1.0" encoding="utf-8"?>
<calcChain xmlns="http://schemas.openxmlformats.org/spreadsheetml/2006/main">
  <c r="BA22" i="1" l="1"/>
  <c r="AZ22" i="1"/>
  <c r="AY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L22" i="1" s="1"/>
  <c r="O22" i="1"/>
  <c r="N22" i="1"/>
  <c r="M22" i="1"/>
  <c r="K22" i="1"/>
  <c r="J22" i="1"/>
  <c r="BA21" i="1"/>
  <c r="AZ21" i="1"/>
  <c r="AY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L21" i="1" s="1"/>
  <c r="M21" i="1"/>
  <c r="K21" i="1"/>
  <c r="BA20" i="1"/>
  <c r="AZ20" i="1"/>
  <c r="AY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L20" i="1" s="1"/>
  <c r="M20" i="1"/>
  <c r="K20" i="1"/>
  <c r="BA19" i="1"/>
  <c r="AZ19" i="1"/>
  <c r="AY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L19" i="1" s="1"/>
  <c r="S19" i="1"/>
  <c r="R19" i="1"/>
  <c r="Q19" i="1"/>
  <c r="P19" i="1"/>
  <c r="O19" i="1"/>
  <c r="N19" i="1"/>
  <c r="M19" i="1"/>
  <c r="K19" i="1"/>
  <c r="BA18" i="1"/>
  <c r="AZ18" i="1"/>
  <c r="AY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J18" i="1" s="1"/>
  <c r="L18" i="1"/>
  <c r="K18" i="1"/>
  <c r="BA17" i="1"/>
  <c r="AZ17" i="1"/>
  <c r="AY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BA16" i="1"/>
  <c r="AZ16" i="1"/>
  <c r="AY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L16" i="1" s="1"/>
  <c r="O16" i="1"/>
  <c r="N16" i="1"/>
  <c r="M16" i="1"/>
  <c r="J16" i="1" s="1"/>
  <c r="K16" i="1"/>
  <c r="BA15" i="1"/>
  <c r="AZ15" i="1"/>
  <c r="AY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L15" i="1" s="1"/>
  <c r="M15" i="1"/>
  <c r="K15" i="1"/>
  <c r="BA14" i="1"/>
  <c r="AZ14" i="1"/>
  <c r="AY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L14" i="1" s="1"/>
  <c r="M14" i="1"/>
  <c r="K14" i="1"/>
  <c r="BA13" i="1"/>
  <c r="AZ13" i="1"/>
  <c r="AY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BA12" i="1"/>
  <c r="AZ12" i="1"/>
  <c r="AY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 s="1"/>
  <c r="O12" i="1"/>
  <c r="N12" i="1"/>
  <c r="M12" i="1"/>
  <c r="J12" i="1" s="1"/>
  <c r="K12" i="1"/>
  <c r="BA11" i="1"/>
  <c r="AZ11" i="1"/>
  <c r="AY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L11" i="1" s="1"/>
  <c r="M11" i="1"/>
  <c r="K11" i="1"/>
  <c r="BA10" i="1"/>
  <c r="AZ10" i="1"/>
  <c r="AY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L10" i="1" s="1"/>
  <c r="M10" i="1"/>
  <c r="J10" i="1" s="1"/>
  <c r="K10" i="1"/>
  <c r="BA9" i="1"/>
  <c r="AZ9" i="1"/>
  <c r="AY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L9" i="1" s="1"/>
  <c r="M9" i="1"/>
  <c r="K9" i="1"/>
  <c r="BA8" i="1"/>
  <c r="AZ8" i="1"/>
  <c r="AY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 s="1"/>
  <c r="O8" i="1"/>
  <c r="N8" i="1"/>
  <c r="M8" i="1"/>
  <c r="K8" i="1"/>
  <c r="BA7" i="1"/>
  <c r="AZ7" i="1"/>
  <c r="AY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L7" i="1" s="1"/>
  <c r="M7" i="1"/>
  <c r="K7" i="1"/>
  <c r="BA6" i="1"/>
  <c r="AZ6" i="1"/>
  <c r="AY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L6" i="1" s="1"/>
  <c r="M6" i="1"/>
  <c r="K6" i="1"/>
  <c r="BA5" i="1"/>
  <c r="AZ5" i="1"/>
  <c r="AY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L5" i="1" s="1"/>
  <c r="M5" i="1"/>
  <c r="K5" i="1"/>
  <c r="BA4" i="1"/>
  <c r="AZ4" i="1"/>
  <c r="AY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L4" i="1" s="1"/>
  <c r="O4" i="1"/>
  <c r="N4" i="1"/>
  <c r="M4" i="1"/>
  <c r="K4" i="1"/>
  <c r="BA3" i="1"/>
  <c r="AZ3" i="1"/>
  <c r="AY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J3" i="1" s="1"/>
  <c r="L3" i="1"/>
  <c r="K3" i="1"/>
  <c r="J4" i="1" l="1"/>
  <c r="J8" i="1"/>
  <c r="J19" i="1"/>
  <c r="J7" i="1"/>
  <c r="J5" i="1"/>
  <c r="J9" i="1"/>
  <c r="J13" i="1"/>
  <c r="J17" i="1"/>
  <c r="J20" i="1"/>
  <c r="J11" i="1"/>
  <c r="J15" i="1"/>
  <c r="J6" i="1"/>
  <c r="J14" i="1"/>
  <c r="J21" i="1"/>
</calcChain>
</file>

<file path=xl/sharedStrings.xml><?xml version="1.0" encoding="utf-8"?>
<sst xmlns="http://schemas.openxmlformats.org/spreadsheetml/2006/main" count="192" uniqueCount="131">
  <si>
    <t>Total</t>
  </si>
  <si>
    <t>match 1</t>
  </si>
  <si>
    <t>match 2</t>
  </si>
  <si>
    <t>match 3</t>
  </si>
  <si>
    <t>match 4</t>
  </si>
  <si>
    <t>match 5</t>
  </si>
  <si>
    <t>match 6</t>
  </si>
  <si>
    <t>match 7</t>
  </si>
  <si>
    <t>match 8</t>
  </si>
  <si>
    <t>match 9</t>
  </si>
  <si>
    <t>match 10</t>
  </si>
  <si>
    <t>match 11</t>
  </si>
  <si>
    <t>match 12</t>
  </si>
  <si>
    <t>match 13</t>
  </si>
  <si>
    <t>match 14</t>
  </si>
  <si>
    <t>match 15</t>
  </si>
  <si>
    <t>match 16</t>
  </si>
  <si>
    <t>match 17</t>
  </si>
  <si>
    <t>Clas</t>
  </si>
  <si>
    <t>Cli</t>
  </si>
  <si>
    <t>Nom Prénom</t>
  </si>
  <si>
    <t>n°lic.</t>
  </si>
  <si>
    <t>Age</t>
  </si>
  <si>
    <t>Club</t>
  </si>
  <si>
    <t>Fédé</t>
  </si>
  <si>
    <t>Série</t>
  </si>
  <si>
    <t>Cote</t>
  </si>
  <si>
    <t>PM</t>
  </si>
  <si>
    <t>PPM</t>
  </si>
  <si>
    <t>Diff</t>
  </si>
  <si>
    <t>PM1</t>
  </si>
  <si>
    <t>Diff1</t>
  </si>
  <si>
    <t>PM2</t>
  </si>
  <si>
    <t>Diff2</t>
  </si>
  <si>
    <t>PM3</t>
  </si>
  <si>
    <t>Diff3</t>
  </si>
  <si>
    <t>PM4</t>
  </si>
  <si>
    <t>Diff4</t>
  </si>
  <si>
    <t>PM5</t>
  </si>
  <si>
    <t>Diff5</t>
  </si>
  <si>
    <t>PM6</t>
  </si>
  <si>
    <t>Diff6</t>
  </si>
  <si>
    <t>PM7</t>
  </si>
  <si>
    <t>Diff7</t>
  </si>
  <si>
    <t>PM8</t>
  </si>
  <si>
    <t>Diff8</t>
  </si>
  <si>
    <t>PM9</t>
  </si>
  <si>
    <t>Diff9</t>
  </si>
  <si>
    <t>PM10</t>
  </si>
  <si>
    <t>Diff10</t>
  </si>
  <si>
    <t>PM11</t>
  </si>
  <si>
    <t>Diff11</t>
  </si>
  <si>
    <t>PM12</t>
  </si>
  <si>
    <t>Diff12</t>
  </si>
  <si>
    <t>PM13</t>
  </si>
  <si>
    <t>Diff13</t>
  </si>
  <si>
    <t>PM14</t>
  </si>
  <si>
    <t>Diff14</t>
  </si>
  <si>
    <t>PM15</t>
  </si>
  <si>
    <t>Diff15</t>
  </si>
  <si>
    <t>PM16</t>
  </si>
  <si>
    <t>Diff16</t>
  </si>
  <si>
    <t>PM17</t>
  </si>
  <si>
    <t>Diff17</t>
  </si>
  <si>
    <t>Absent / Présent</t>
  </si>
  <si>
    <t>ind</t>
  </si>
  <si>
    <t>Tab Final</t>
  </si>
  <si>
    <t>Vict</t>
  </si>
  <si>
    <t>Déf</t>
  </si>
  <si>
    <t>Nul</t>
  </si>
  <si>
    <t>PETITJEAN Daniel</t>
  </si>
  <si>
    <t>7036356</t>
  </si>
  <si>
    <t>S</t>
  </si>
  <si>
    <t>LOR</t>
  </si>
  <si>
    <t>QC</t>
  </si>
  <si>
    <t>A</t>
  </si>
  <si>
    <t>F1</t>
  </si>
  <si>
    <t>LACHANCE Jean-François</t>
  </si>
  <si>
    <t>7024078</t>
  </si>
  <si>
    <t>MCM</t>
  </si>
  <si>
    <t>B</t>
  </si>
  <si>
    <t>F2</t>
  </si>
  <si>
    <t>DEGUIRE André</t>
  </si>
  <si>
    <t>7013868</t>
  </si>
  <si>
    <t>V</t>
  </si>
  <si>
    <t>BENAMIRA Salah Eddine</t>
  </si>
  <si>
    <t>7046388</t>
  </si>
  <si>
    <t>BOU</t>
  </si>
  <si>
    <t>C</t>
  </si>
  <si>
    <t>HEBERT Mario</t>
  </si>
  <si>
    <t>7010849</t>
  </si>
  <si>
    <t>LA7</t>
  </si>
  <si>
    <t>BRIAND Yvan</t>
  </si>
  <si>
    <t>7006304</t>
  </si>
  <si>
    <t>LAU</t>
  </si>
  <si>
    <t>LAUZON Amélie</t>
  </si>
  <si>
    <t>7021408</t>
  </si>
  <si>
    <t>LAV</t>
  </si>
  <si>
    <t>ARCHAMBAULT Jean</t>
  </si>
  <si>
    <t>7014417</t>
  </si>
  <si>
    <t>PERRON Luc</t>
  </si>
  <si>
    <t>7007966</t>
  </si>
  <si>
    <t>LCE</t>
  </si>
  <si>
    <t>AYISSI EYEBE Guy</t>
  </si>
  <si>
    <t>7041992</t>
  </si>
  <si>
    <t>TRV</t>
  </si>
  <si>
    <t>J</t>
  </si>
  <si>
    <t>DAIGLE Jean</t>
  </si>
  <si>
    <t>7001579</t>
  </si>
  <si>
    <t>OUT</t>
  </si>
  <si>
    <t>FORTIN Florent</t>
  </si>
  <si>
    <t>7013666</t>
  </si>
  <si>
    <t>SJN</t>
  </si>
  <si>
    <t>PLOURDE Céline</t>
  </si>
  <si>
    <t>7030937</t>
  </si>
  <si>
    <t>DESJARDINS Monique</t>
  </si>
  <si>
    <t>7031431</t>
  </si>
  <si>
    <t>CDE</t>
  </si>
  <si>
    <t>CARON Serge</t>
  </si>
  <si>
    <t>7032439</t>
  </si>
  <si>
    <t>LABRECQUE Guy</t>
  </si>
  <si>
    <t>7034843</t>
  </si>
  <si>
    <t>DUGAS Linda</t>
  </si>
  <si>
    <t>7044684</t>
  </si>
  <si>
    <t>GIROUX Nicole</t>
  </si>
  <si>
    <t>7030893</t>
  </si>
  <si>
    <t>HUOT Christiane</t>
  </si>
  <si>
    <t>7039994</t>
  </si>
  <si>
    <t>EUM</t>
  </si>
  <si>
    <t>DEMERS Lucie</t>
  </si>
  <si>
    <t>7036942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</si>
</sst>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&quot;  &quot;;\-#,##0&quot;  &quot;;0&quot;  &quot;"/>
    <numFmt numFmtId="165" formatCode="#;#;"/>
    <numFmt numFmtId="166" formatCode="0;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Continuous"/>
    </xf>
    <xf numFmtId="0" fontId="3" fillId="2" borderId="1" xfId="1" applyFont="1" applyFill="1" applyBorder="1" applyAlignment="1">
      <alignment horizontal="centerContinuous"/>
    </xf>
    <xf numFmtId="0" fontId="2" fillId="3" borderId="1" xfId="1" applyFont="1" applyFill="1" applyBorder="1" applyAlignment="1">
      <alignment horizontal="centerContinuous"/>
    </xf>
    <xf numFmtId="0" fontId="2" fillId="4" borderId="1" xfId="1" applyFont="1" applyFill="1" applyBorder="1" applyAlignment="1">
      <alignment horizontal="centerContinuous"/>
    </xf>
    <xf numFmtId="0" fontId="3" fillId="4" borderId="1" xfId="1" applyFont="1" applyFill="1" applyBorder="1" applyAlignment="1">
      <alignment horizontal="centerContinuous"/>
    </xf>
    <xf numFmtId="0" fontId="3" fillId="3" borderId="1" xfId="1" applyFont="1" applyFill="1" applyBorder="1" applyAlignment="1">
      <alignment horizontal="centerContinuous"/>
    </xf>
    <xf numFmtId="0" fontId="3" fillId="5" borderId="2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/>
    </xf>
    <xf numFmtId="0" fontId="3" fillId="5" borderId="4" xfId="1" applyFont="1" applyFill="1" applyBorder="1" applyAlignment="1">
      <alignment horizontal="center"/>
    </xf>
    <xf numFmtId="0" fontId="3" fillId="5" borderId="5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 wrapText="1"/>
    </xf>
    <xf numFmtId="3" fontId="3" fillId="5" borderId="2" xfId="1" applyNumberFormat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164" fontId="1" fillId="0" borderId="8" xfId="1" applyNumberFormat="1" applyFont="1" applyBorder="1"/>
    <xf numFmtId="0" fontId="2" fillId="0" borderId="2" xfId="1" applyFont="1" applyFill="1" applyBorder="1" applyAlignment="1">
      <alignment horizontal="centerContinuous"/>
    </xf>
    <xf numFmtId="0" fontId="1" fillId="0" borderId="8" xfId="1" applyBorder="1"/>
    <xf numFmtId="0" fontId="3" fillId="0" borderId="7" xfId="1" applyFont="1" applyFill="1" applyBorder="1" applyAlignment="1">
      <alignment horizontal="centerContinuous"/>
    </xf>
    <xf numFmtId="0" fontId="3" fillId="0" borderId="4" xfId="1" applyFont="1" applyFill="1" applyBorder="1" applyAlignment="1">
      <alignment horizontal="centerContinuous"/>
    </xf>
    <xf numFmtId="0" fontId="3" fillId="0" borderId="5" xfId="1" applyFont="1" applyFill="1" applyBorder="1" applyAlignment="1">
      <alignment horizontal="centerContinuous"/>
    </xf>
    <xf numFmtId="164" fontId="1" fillId="0" borderId="9" xfId="1" applyNumberFormat="1" applyBorder="1"/>
    <xf numFmtId="164" fontId="1" fillId="0" borderId="10" xfId="1" applyNumberFormat="1" applyFont="1" applyBorder="1"/>
    <xf numFmtId="0" fontId="1" fillId="0" borderId="11" xfId="1" applyFont="1" applyFill="1" applyBorder="1" applyAlignment="1">
      <alignment horizontal="left" indent="1"/>
    </xf>
    <xf numFmtId="0" fontId="1" fillId="0" borderId="11" xfId="1" applyBorder="1" applyAlignment="1">
      <alignment horizontal="center"/>
    </xf>
    <xf numFmtId="165" fontId="1" fillId="0" borderId="11" xfId="1" applyNumberFormat="1" applyBorder="1" applyAlignment="1">
      <alignment horizontal="center"/>
    </xf>
    <xf numFmtId="164" fontId="1" fillId="0" borderId="11" xfId="1" applyNumberFormat="1" applyBorder="1" applyAlignment="1">
      <alignment horizontal="center"/>
    </xf>
    <xf numFmtId="3" fontId="1" fillId="0" borderId="12" xfId="1" applyNumberFormat="1" applyBorder="1" applyAlignment="1">
      <alignment horizontal="center"/>
    </xf>
    <xf numFmtId="164" fontId="3" fillId="0" borderId="10" xfId="1" applyNumberFormat="1" applyFont="1" applyFill="1" applyBorder="1"/>
    <xf numFmtId="164" fontId="3" fillId="0" borderId="11" xfId="1" applyNumberFormat="1" applyFont="1" applyFill="1" applyBorder="1"/>
    <xf numFmtId="164" fontId="3" fillId="0" borderId="12" xfId="1" applyNumberFormat="1" applyFont="1" applyFill="1" applyBorder="1"/>
    <xf numFmtId="164" fontId="1" fillId="0" borderId="13" xfId="1" applyNumberFormat="1" applyFont="1" applyBorder="1"/>
    <xf numFmtId="164" fontId="1" fillId="0" borderId="12" xfId="1" applyNumberFormat="1" applyFont="1" applyBorder="1"/>
    <xf numFmtId="0" fontId="1" fillId="0" borderId="13" xfId="1" applyFont="1" applyBorder="1"/>
    <xf numFmtId="0" fontId="1" fillId="0" borderId="12" xfId="1" applyFont="1" applyBorder="1"/>
    <xf numFmtId="3" fontId="1" fillId="0" borderId="14" xfId="1" applyNumberFormat="1" applyBorder="1" applyAlignment="1">
      <alignment horizontal="center"/>
    </xf>
    <xf numFmtId="164" fontId="1" fillId="0" borderId="15" xfId="1" applyNumberFormat="1" applyBorder="1"/>
    <xf numFmtId="0" fontId="3" fillId="0" borderId="9" xfId="1" applyFont="1" applyFill="1" applyBorder="1" applyAlignment="1">
      <alignment horizontal="center"/>
    </xf>
    <xf numFmtId="0" fontId="1" fillId="0" borderId="15" xfId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166" fontId="3" fillId="0" borderId="12" xfId="1" applyNumberFormat="1" applyFont="1" applyFill="1" applyBorder="1" applyAlignment="1">
      <alignment horizontal="center"/>
    </xf>
  </cellXfs>
  <cellStyles count="2">
    <cellStyle name="Normal" xfId="0" builtinId="0"/>
    <cellStyle name="Normal_tableurFormuleClassiqu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an-Francois/Desktop/Classique%202015-2016/Classique%20Montr&#233;al201601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table_situation"/>
      <sheetName val="bd_enreg"/>
      <sheetName val="bd_enreg_type"/>
      <sheetName val="caractéristiques_tournoi"/>
      <sheetName val="classements"/>
      <sheetName val="classementinitial"/>
      <sheetName val="match_type"/>
      <sheetName val="match1"/>
      <sheetName val="match2"/>
      <sheetName val="match3"/>
      <sheetName val="match4"/>
      <sheetName val="match5"/>
      <sheetName val="match6"/>
      <sheetName val="match7"/>
      <sheetName val="match8"/>
      <sheetName val="match9"/>
      <sheetName val="match10"/>
      <sheetName val="match11"/>
      <sheetName val="match12"/>
      <sheetName val="match13"/>
      <sheetName val="match14"/>
      <sheetName val="match15"/>
      <sheetName val="match16"/>
      <sheetName val="match17"/>
      <sheetName val="match1_mef"/>
      <sheetName val="match2_mef"/>
      <sheetName val="match3_mef"/>
      <sheetName val="match4_mef"/>
      <sheetName val="match5_mef"/>
      <sheetName val="match6_mef"/>
      <sheetName val="match7_mef"/>
      <sheetName val="match8_mef"/>
      <sheetName val="match9_mef"/>
      <sheetName val="match10_mef"/>
      <sheetName val="match11_mef"/>
      <sheetName val="match12_mef"/>
      <sheetName val="match13_mef"/>
      <sheetName val="match14_mef"/>
      <sheetName val="match15_mef"/>
      <sheetName val="match16_mef"/>
      <sheetName val="match17_mef"/>
      <sheetName val="Finale"/>
      <sheetName val="classementintermédiaire"/>
      <sheetName val="CalculNouvelleCote"/>
      <sheetName val="ClassementFinal"/>
      <sheetName val="PointsSelection"/>
      <sheetName val="SuiviIndividuel"/>
      <sheetName val="TableRésultats"/>
      <sheetName val="TableContreAbsents"/>
      <sheetName val="TableDémarrages"/>
      <sheetName val="ClassIntermédTrav"/>
      <sheetName val="SuiviIntern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Nom Prénom</v>
          </cell>
          <cell r="C2" t="str">
            <v>n°lic.</v>
          </cell>
          <cell r="D2" t="str">
            <v>Catégorie
Age</v>
          </cell>
          <cell r="E2" t="str">
            <v>Club</v>
          </cell>
          <cell r="F2" t="str">
            <v>Fédé</v>
          </cell>
          <cell r="G2" t="str">
            <v>Série</v>
          </cell>
          <cell r="H2" t="str">
            <v>Cote</v>
          </cell>
          <cell r="I2" t="str">
            <v>cli</v>
          </cell>
          <cell r="J2" t="str">
            <v>Absent / Présent</v>
          </cell>
        </row>
        <row r="3">
          <cell r="B3" t="str">
            <v>AYISSI EYEBE Guy</v>
          </cell>
          <cell r="C3" t="str">
            <v>7041992</v>
          </cell>
          <cell r="D3" t="str">
            <v>S</v>
          </cell>
          <cell r="E3" t="str">
            <v>TRV</v>
          </cell>
          <cell r="F3" t="str">
            <v>QC</v>
          </cell>
          <cell r="G3" t="str">
            <v>J</v>
          </cell>
          <cell r="H3">
            <v>2903</v>
          </cell>
          <cell r="I3">
            <v>1</v>
          </cell>
          <cell r="J3" t="str">
            <v>Présent</v>
          </cell>
        </row>
        <row r="4">
          <cell r="B4" t="str">
            <v>DEGUIRE André</v>
          </cell>
          <cell r="C4" t="str">
            <v>7013868</v>
          </cell>
          <cell r="D4" t="str">
            <v>V</v>
          </cell>
          <cell r="E4" t="str">
            <v>MCM</v>
          </cell>
          <cell r="F4" t="str">
            <v>QC</v>
          </cell>
          <cell r="G4" t="str">
            <v>A</v>
          </cell>
          <cell r="H4">
            <v>2733</v>
          </cell>
          <cell r="I4">
            <v>2</v>
          </cell>
          <cell r="J4" t="str">
            <v>Présent</v>
          </cell>
        </row>
        <row r="5">
          <cell r="B5" t="str">
            <v>PETITJEAN Daniel</v>
          </cell>
          <cell r="C5" t="str">
            <v>7036356</v>
          </cell>
          <cell r="D5" t="str">
            <v>S</v>
          </cell>
          <cell r="E5" t="str">
            <v>LOR</v>
          </cell>
          <cell r="F5" t="str">
            <v>QC</v>
          </cell>
          <cell r="G5" t="str">
            <v>A</v>
          </cell>
          <cell r="H5">
            <v>2712</v>
          </cell>
          <cell r="I5">
            <v>3</v>
          </cell>
          <cell r="J5" t="str">
            <v>Présent</v>
          </cell>
        </row>
        <row r="6">
          <cell r="B6" t="str">
            <v>PERRON Luc</v>
          </cell>
          <cell r="C6" t="str">
            <v>7007966</v>
          </cell>
          <cell r="D6" t="str">
            <v>S</v>
          </cell>
          <cell r="E6" t="str">
            <v>LCE</v>
          </cell>
          <cell r="F6" t="str">
            <v>QC</v>
          </cell>
          <cell r="G6" t="str">
            <v>A</v>
          </cell>
          <cell r="H6">
            <v>2430</v>
          </cell>
          <cell r="I6">
            <v>4</v>
          </cell>
          <cell r="J6" t="str">
            <v>Présent</v>
          </cell>
        </row>
        <row r="7">
          <cell r="B7" t="str">
            <v>HEBERT Mario</v>
          </cell>
          <cell r="C7" t="str">
            <v>7010849</v>
          </cell>
          <cell r="D7" t="str">
            <v>S</v>
          </cell>
          <cell r="E7" t="str">
            <v>LA7</v>
          </cell>
          <cell r="F7" t="str">
            <v>QC</v>
          </cell>
          <cell r="G7" t="str">
            <v>A</v>
          </cell>
          <cell r="H7">
            <v>2390</v>
          </cell>
          <cell r="I7">
            <v>5</v>
          </cell>
          <cell r="J7" t="str">
            <v>Présent</v>
          </cell>
        </row>
        <row r="8">
          <cell r="B8" t="str">
            <v>DAIGLE Jean</v>
          </cell>
          <cell r="C8" t="str">
            <v>7001579</v>
          </cell>
          <cell r="D8" t="str">
            <v>S</v>
          </cell>
          <cell r="E8" t="str">
            <v>OUT</v>
          </cell>
          <cell r="F8" t="str">
            <v>QC</v>
          </cell>
          <cell r="G8" t="str">
            <v>A</v>
          </cell>
          <cell r="H8">
            <v>2343</v>
          </cell>
          <cell r="I8">
            <v>6</v>
          </cell>
          <cell r="J8" t="str">
            <v>Présent</v>
          </cell>
        </row>
        <row r="9">
          <cell r="B9" t="str">
            <v>BRIAND Yvan</v>
          </cell>
          <cell r="C9" t="str">
            <v>7006304</v>
          </cell>
          <cell r="D9" t="str">
            <v>S</v>
          </cell>
          <cell r="E9" t="str">
            <v>LAU</v>
          </cell>
          <cell r="F9" t="str">
            <v>QC</v>
          </cell>
          <cell r="G9" t="str">
            <v>B</v>
          </cell>
          <cell r="H9">
            <v>2178</v>
          </cell>
          <cell r="I9">
            <v>7</v>
          </cell>
          <cell r="J9" t="str">
            <v>Présent</v>
          </cell>
        </row>
        <row r="10">
          <cell r="B10" t="str">
            <v>LACHANCE Jean-François</v>
          </cell>
          <cell r="C10" t="str">
            <v>7024078</v>
          </cell>
          <cell r="D10" t="str">
            <v>S</v>
          </cell>
          <cell r="E10" t="str">
            <v>MCM</v>
          </cell>
          <cell r="F10" t="str">
            <v>QC</v>
          </cell>
          <cell r="G10" t="str">
            <v>B</v>
          </cell>
          <cell r="H10">
            <v>2094</v>
          </cell>
          <cell r="I10">
            <v>8</v>
          </cell>
          <cell r="J10" t="str">
            <v>Présent</v>
          </cell>
        </row>
        <row r="11">
          <cell r="B11" t="str">
            <v>DESJARDINS Monique</v>
          </cell>
          <cell r="C11" t="str">
            <v>7031431</v>
          </cell>
          <cell r="D11" t="str">
            <v>S</v>
          </cell>
          <cell r="E11" t="str">
            <v>CDE</v>
          </cell>
          <cell r="F11" t="str">
            <v>QC</v>
          </cell>
          <cell r="G11" t="str">
            <v>B</v>
          </cell>
          <cell r="H11">
            <v>2021</v>
          </cell>
          <cell r="I11">
            <v>9</v>
          </cell>
          <cell r="J11" t="str">
            <v>Présent</v>
          </cell>
        </row>
        <row r="12">
          <cell r="B12" t="str">
            <v>LABRECQUE Guy</v>
          </cell>
          <cell r="C12" t="str">
            <v>7034843</v>
          </cell>
          <cell r="D12" t="str">
            <v>S</v>
          </cell>
          <cell r="E12" t="str">
            <v>CDE</v>
          </cell>
          <cell r="F12" t="str">
            <v>QC</v>
          </cell>
          <cell r="G12" t="str">
            <v>B</v>
          </cell>
          <cell r="H12">
            <v>1905</v>
          </cell>
          <cell r="I12">
            <v>10</v>
          </cell>
          <cell r="J12" t="str">
            <v>Présent</v>
          </cell>
        </row>
        <row r="13">
          <cell r="B13" t="str">
            <v>LAUZON Amélie</v>
          </cell>
          <cell r="C13" t="str">
            <v>7021408</v>
          </cell>
          <cell r="D13" t="str">
            <v>S</v>
          </cell>
          <cell r="E13" t="str">
            <v>LAV</v>
          </cell>
          <cell r="F13" t="str">
            <v>QC</v>
          </cell>
          <cell r="G13" t="str">
            <v>B</v>
          </cell>
          <cell r="H13">
            <v>1898</v>
          </cell>
          <cell r="I13">
            <v>11</v>
          </cell>
          <cell r="J13" t="str">
            <v>Présent</v>
          </cell>
        </row>
        <row r="14">
          <cell r="B14" t="str">
            <v>CARON Serge</v>
          </cell>
          <cell r="C14" t="str">
            <v>7032439</v>
          </cell>
          <cell r="D14" t="str">
            <v>S</v>
          </cell>
          <cell r="E14" t="str">
            <v>CDE</v>
          </cell>
          <cell r="F14" t="str">
            <v>QC</v>
          </cell>
          <cell r="G14" t="str">
            <v>B</v>
          </cell>
          <cell r="H14">
            <v>1887</v>
          </cell>
          <cell r="I14">
            <v>12</v>
          </cell>
          <cell r="J14" t="str">
            <v>Présent</v>
          </cell>
        </row>
        <row r="15">
          <cell r="B15" t="str">
            <v>FORTIN Florent</v>
          </cell>
          <cell r="C15" t="str">
            <v>7013666</v>
          </cell>
          <cell r="D15" t="str">
            <v>V</v>
          </cell>
          <cell r="E15" t="str">
            <v>SJN</v>
          </cell>
          <cell r="F15" t="str">
            <v>QC</v>
          </cell>
          <cell r="G15" t="str">
            <v>B</v>
          </cell>
          <cell r="H15">
            <v>1860</v>
          </cell>
          <cell r="I15">
            <v>13</v>
          </cell>
          <cell r="J15" t="str">
            <v>Présent</v>
          </cell>
        </row>
        <row r="16">
          <cell r="B16" t="str">
            <v>GIROUX Nicole</v>
          </cell>
          <cell r="C16" t="str">
            <v>7030893</v>
          </cell>
          <cell r="D16" t="str">
            <v>V</v>
          </cell>
          <cell r="E16" t="str">
            <v>CDE</v>
          </cell>
          <cell r="F16" t="str">
            <v>QC</v>
          </cell>
          <cell r="G16" t="str">
            <v>B</v>
          </cell>
          <cell r="H16">
            <v>1700</v>
          </cell>
          <cell r="I16">
            <v>14</v>
          </cell>
          <cell r="J16" t="str">
            <v>Présent</v>
          </cell>
        </row>
        <row r="17">
          <cell r="B17" t="str">
            <v>PLOURDE Céline</v>
          </cell>
          <cell r="C17" t="str">
            <v>7030937</v>
          </cell>
          <cell r="D17" t="str">
            <v>S</v>
          </cell>
          <cell r="E17" t="str">
            <v>MCM</v>
          </cell>
          <cell r="F17" t="str">
            <v>QC</v>
          </cell>
          <cell r="G17" t="str">
            <v>B</v>
          </cell>
          <cell r="H17">
            <v>1608</v>
          </cell>
          <cell r="I17">
            <v>15</v>
          </cell>
          <cell r="J17" t="str">
            <v>Présent</v>
          </cell>
        </row>
        <row r="18">
          <cell r="B18" t="str">
            <v>ARCHAMBAULT Jean</v>
          </cell>
          <cell r="C18" t="str">
            <v>7014417</v>
          </cell>
          <cell r="D18" t="str">
            <v>V</v>
          </cell>
          <cell r="E18" t="str">
            <v>LA7</v>
          </cell>
          <cell r="F18" t="str">
            <v>QC</v>
          </cell>
          <cell r="G18" t="str">
            <v>C</v>
          </cell>
          <cell r="H18">
            <v>1501</v>
          </cell>
          <cell r="I18">
            <v>16</v>
          </cell>
          <cell r="J18" t="str">
            <v>Présent</v>
          </cell>
        </row>
        <row r="19">
          <cell r="B19" t="str">
            <v>DEMERS Lucie</v>
          </cell>
          <cell r="C19" t="str">
            <v>7036942</v>
          </cell>
          <cell r="D19" t="str">
            <v>S</v>
          </cell>
          <cell r="E19" t="str">
            <v>CDE</v>
          </cell>
          <cell r="F19" t="str">
            <v>QC</v>
          </cell>
          <cell r="G19" t="str">
            <v>C</v>
          </cell>
          <cell r="H19">
            <v>1500</v>
          </cell>
          <cell r="I19">
            <v>17</v>
          </cell>
          <cell r="J19" t="str">
            <v>Présent</v>
          </cell>
        </row>
        <row r="20">
          <cell r="B20" t="str">
            <v>DUGAS Linda</v>
          </cell>
          <cell r="C20" t="str">
            <v>7044684</v>
          </cell>
          <cell r="D20" t="str">
            <v>S</v>
          </cell>
          <cell r="E20" t="str">
            <v>CDE</v>
          </cell>
          <cell r="F20" t="str">
            <v>QC</v>
          </cell>
          <cell r="G20" t="str">
            <v>C</v>
          </cell>
          <cell r="H20">
            <v>1500</v>
          </cell>
          <cell r="I20">
            <v>18</v>
          </cell>
          <cell r="J20" t="str">
            <v>Présent</v>
          </cell>
        </row>
        <row r="21">
          <cell r="B21" t="str">
            <v>HUOT Christiane</v>
          </cell>
          <cell r="C21" t="str">
            <v>7039994</v>
          </cell>
          <cell r="D21" t="str">
            <v>V</v>
          </cell>
          <cell r="E21" t="str">
            <v>EUM</v>
          </cell>
          <cell r="F21" t="str">
            <v>QC</v>
          </cell>
          <cell r="G21" t="str">
            <v>C</v>
          </cell>
          <cell r="H21">
            <v>1500</v>
          </cell>
          <cell r="I21">
            <v>19</v>
          </cell>
          <cell r="J21" t="str">
            <v>Présent</v>
          </cell>
        </row>
        <row r="22">
          <cell r="B22" t="str">
            <v>BENAMIRA Salah Eddine</v>
          </cell>
          <cell r="C22" t="str">
            <v>7046388</v>
          </cell>
          <cell r="D22" t="str">
            <v>S</v>
          </cell>
          <cell r="E22" t="str">
            <v>BOU</v>
          </cell>
          <cell r="F22" t="str">
            <v>QC</v>
          </cell>
          <cell r="G22" t="str">
            <v>C</v>
          </cell>
          <cell r="H22">
            <v>1288</v>
          </cell>
          <cell r="I22">
            <v>20</v>
          </cell>
          <cell r="J22" t="str">
            <v>Présent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AYISSI EYEBE Guy</v>
          </cell>
          <cell r="B3">
            <v>1</v>
          </cell>
          <cell r="C3">
            <v>-100</v>
          </cell>
        </row>
        <row r="4">
          <cell r="A4" t="str">
            <v>DEGUIRE André</v>
          </cell>
          <cell r="B4">
            <v>3</v>
          </cell>
          <cell r="C4">
            <v>100</v>
          </cell>
        </row>
        <row r="5">
          <cell r="A5" t="str">
            <v>CARON Serge</v>
          </cell>
          <cell r="B5">
            <v>1</v>
          </cell>
          <cell r="C5">
            <v>-6</v>
          </cell>
        </row>
        <row r="6">
          <cell r="A6" t="str">
            <v>PERRON Luc</v>
          </cell>
          <cell r="B6">
            <v>1</v>
          </cell>
          <cell r="C6">
            <v>-52</v>
          </cell>
        </row>
        <row r="7">
          <cell r="A7" t="str">
            <v>HEBERT Mario</v>
          </cell>
          <cell r="B7">
            <v>3</v>
          </cell>
          <cell r="C7">
            <v>100</v>
          </cell>
        </row>
        <row r="8">
          <cell r="A8" t="str">
            <v>DESJARDINS Monique</v>
          </cell>
          <cell r="B8">
            <v>3</v>
          </cell>
          <cell r="C8">
            <v>56</v>
          </cell>
        </row>
        <row r="9">
          <cell r="A9" t="str">
            <v>BRIAND Yvan</v>
          </cell>
          <cell r="B9">
            <v>3</v>
          </cell>
          <cell r="C9">
            <v>18</v>
          </cell>
        </row>
        <row r="10">
          <cell r="A10" t="str">
            <v>PLOURDE Céline</v>
          </cell>
          <cell r="B10">
            <v>3</v>
          </cell>
          <cell r="C10">
            <v>100</v>
          </cell>
        </row>
        <row r="11">
          <cell r="A11" t="str">
            <v>DEMERS Lucie</v>
          </cell>
          <cell r="B11">
            <v>1</v>
          </cell>
          <cell r="C11">
            <v>-98</v>
          </cell>
        </row>
        <row r="12">
          <cell r="A12" t="str">
            <v>HUOT Christiane</v>
          </cell>
          <cell r="B12">
            <v>1</v>
          </cell>
          <cell r="C12">
            <v>-100</v>
          </cell>
        </row>
        <row r="13">
          <cell r="A13" t="str">
            <v>GIROUX Nicole</v>
          </cell>
          <cell r="B13">
            <v>3</v>
          </cell>
          <cell r="C13">
            <v>100</v>
          </cell>
        </row>
        <row r="14">
          <cell r="A14" t="str">
            <v>FORTIN Florent</v>
          </cell>
          <cell r="B14">
            <v>1</v>
          </cell>
          <cell r="C14">
            <v>-100</v>
          </cell>
        </row>
        <row r="15">
          <cell r="A15" t="str">
            <v>PETITJEAN Daniel</v>
          </cell>
          <cell r="B15">
            <v>3</v>
          </cell>
          <cell r="C15">
            <v>6</v>
          </cell>
        </row>
        <row r="16">
          <cell r="A16" t="str">
            <v>LAUZON Amélie</v>
          </cell>
          <cell r="B16">
            <v>3</v>
          </cell>
          <cell r="C16">
            <v>52</v>
          </cell>
        </row>
        <row r="17">
          <cell r="A17" t="str">
            <v>LABRECQUE Guy</v>
          </cell>
          <cell r="B17">
            <v>1</v>
          </cell>
          <cell r="C17">
            <v>-100</v>
          </cell>
        </row>
        <row r="18">
          <cell r="A18" t="str">
            <v>DAIGLE Jean</v>
          </cell>
          <cell r="B18">
            <v>1</v>
          </cell>
          <cell r="C18">
            <v>-56</v>
          </cell>
        </row>
        <row r="19">
          <cell r="A19" t="str">
            <v>LACHANCE Jean-François</v>
          </cell>
          <cell r="B19">
            <v>1</v>
          </cell>
          <cell r="C19">
            <v>-18</v>
          </cell>
        </row>
        <row r="20">
          <cell r="A20" t="str">
            <v>ARCHAMBAULT Jean</v>
          </cell>
          <cell r="B20">
            <v>1</v>
          </cell>
          <cell r="C20">
            <v>-100</v>
          </cell>
        </row>
        <row r="21">
          <cell r="A21" t="str">
            <v>DUGAS Linda</v>
          </cell>
          <cell r="B21">
            <v>3</v>
          </cell>
          <cell r="C21">
            <v>98</v>
          </cell>
        </row>
        <row r="22">
          <cell r="A22" t="str">
            <v>BENAMIRA Salah Eddine</v>
          </cell>
          <cell r="B22">
            <v>3</v>
          </cell>
          <cell r="C22">
            <v>100</v>
          </cell>
        </row>
      </sheetData>
      <sheetData sheetId="26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PETITJEAN Daniel</v>
          </cell>
          <cell r="B3">
            <v>3</v>
          </cell>
          <cell r="C3">
            <v>77</v>
          </cell>
        </row>
        <row r="4">
          <cell r="A4" t="str">
            <v>HEBERT Mario</v>
          </cell>
          <cell r="B4">
            <v>3</v>
          </cell>
          <cell r="C4">
            <v>21</v>
          </cell>
        </row>
        <row r="5">
          <cell r="A5" t="str">
            <v>GIROUX Nicole</v>
          </cell>
          <cell r="B5">
            <v>1</v>
          </cell>
          <cell r="C5">
            <v>-53</v>
          </cell>
        </row>
        <row r="6">
          <cell r="A6" t="str">
            <v>DESJARDINS Monique</v>
          </cell>
          <cell r="B6">
            <v>3</v>
          </cell>
          <cell r="C6">
            <v>100</v>
          </cell>
        </row>
        <row r="7">
          <cell r="A7" t="str">
            <v>BENAMIRA Salah Eddine</v>
          </cell>
          <cell r="B7">
            <v>3</v>
          </cell>
          <cell r="C7">
            <v>31</v>
          </cell>
        </row>
        <row r="8">
          <cell r="A8" t="str">
            <v>HUOT Christiane</v>
          </cell>
          <cell r="B8">
            <v>1</v>
          </cell>
          <cell r="C8">
            <v>-100</v>
          </cell>
        </row>
        <row r="9">
          <cell r="A9" t="str">
            <v>ARCHAMBAULT Jean</v>
          </cell>
          <cell r="B9">
            <v>1</v>
          </cell>
          <cell r="C9">
            <v>-100</v>
          </cell>
        </row>
        <row r="10">
          <cell r="A10" t="str">
            <v>FORTIN Florent</v>
          </cell>
          <cell r="B10">
            <v>1</v>
          </cell>
          <cell r="C10">
            <v>-18</v>
          </cell>
        </row>
        <row r="11">
          <cell r="A11" t="str">
            <v>LABRECQUE Guy</v>
          </cell>
          <cell r="B11">
            <v>1</v>
          </cell>
          <cell r="C11">
            <v>-85</v>
          </cell>
        </row>
        <row r="12">
          <cell r="A12" t="str">
            <v>DEMERS Lucie</v>
          </cell>
          <cell r="B12">
            <v>1</v>
          </cell>
          <cell r="C12">
            <v>-100</v>
          </cell>
        </row>
        <row r="13">
          <cell r="A13" t="str">
            <v>DEGUIRE André</v>
          </cell>
          <cell r="B13">
            <v>1</v>
          </cell>
          <cell r="C13">
            <v>-77</v>
          </cell>
        </row>
        <row r="14">
          <cell r="A14" t="str">
            <v>BRIAND Yvan</v>
          </cell>
          <cell r="B14">
            <v>1</v>
          </cell>
          <cell r="C14">
            <v>-21</v>
          </cell>
        </row>
        <row r="15">
          <cell r="A15" t="str">
            <v>LAUZON Amélie</v>
          </cell>
          <cell r="B15">
            <v>3</v>
          </cell>
          <cell r="C15">
            <v>53</v>
          </cell>
        </row>
        <row r="16">
          <cell r="A16" t="str">
            <v>PLOURDE Céline</v>
          </cell>
          <cell r="B16">
            <v>1</v>
          </cell>
          <cell r="C16">
            <v>-100</v>
          </cell>
        </row>
        <row r="17">
          <cell r="A17" t="str">
            <v>DUGAS Linda</v>
          </cell>
          <cell r="B17">
            <v>1</v>
          </cell>
          <cell r="C17">
            <v>-31</v>
          </cell>
        </row>
        <row r="18">
          <cell r="A18" t="str">
            <v>CARON Serge</v>
          </cell>
          <cell r="B18">
            <v>3</v>
          </cell>
          <cell r="C18">
            <v>100</v>
          </cell>
        </row>
        <row r="19">
          <cell r="A19" t="str">
            <v>LACHANCE Jean-François</v>
          </cell>
          <cell r="B19">
            <v>3</v>
          </cell>
          <cell r="C19">
            <v>100</v>
          </cell>
        </row>
        <row r="20">
          <cell r="A20" t="str">
            <v>PERRON Luc</v>
          </cell>
          <cell r="B20">
            <v>3</v>
          </cell>
          <cell r="C20">
            <v>18</v>
          </cell>
        </row>
        <row r="21">
          <cell r="A21" t="str">
            <v>DAIGLE Jean</v>
          </cell>
          <cell r="B21">
            <v>3</v>
          </cell>
          <cell r="C21">
            <v>85</v>
          </cell>
        </row>
        <row r="22">
          <cell r="A22" t="str">
            <v>AYISSI EYEBE Guy</v>
          </cell>
          <cell r="B22">
            <v>3</v>
          </cell>
          <cell r="C22">
            <v>100</v>
          </cell>
        </row>
      </sheetData>
      <sheetData sheetId="27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CARON Serge</v>
          </cell>
          <cell r="B3">
            <v>3</v>
          </cell>
          <cell r="C3">
            <v>1</v>
          </cell>
        </row>
        <row r="4">
          <cell r="A4" t="str">
            <v>PETITJEAN Daniel</v>
          </cell>
          <cell r="B4">
            <v>3</v>
          </cell>
          <cell r="C4">
            <v>100</v>
          </cell>
        </row>
        <row r="5">
          <cell r="A5" t="str">
            <v>LAUZON Amélie</v>
          </cell>
          <cell r="B5">
            <v>1</v>
          </cell>
          <cell r="C5">
            <v>-5</v>
          </cell>
        </row>
        <row r="6">
          <cell r="A6" t="str">
            <v>LACHANCE Jean-François</v>
          </cell>
          <cell r="B6">
            <v>3</v>
          </cell>
          <cell r="C6">
            <v>100</v>
          </cell>
        </row>
        <row r="7">
          <cell r="A7" t="str">
            <v>DUGAS Linda</v>
          </cell>
          <cell r="B7">
            <v>1</v>
          </cell>
          <cell r="C7">
            <v>-100</v>
          </cell>
        </row>
        <row r="8">
          <cell r="A8" t="str">
            <v>GIROUX Nicole</v>
          </cell>
          <cell r="B8">
            <v>1</v>
          </cell>
          <cell r="C8">
            <v>-100</v>
          </cell>
        </row>
        <row r="9">
          <cell r="A9" t="str">
            <v>DAIGLE Jean</v>
          </cell>
          <cell r="B9">
            <v>3</v>
          </cell>
          <cell r="C9">
            <v>100</v>
          </cell>
        </row>
        <row r="10">
          <cell r="A10" t="str">
            <v>DEGUIRE André</v>
          </cell>
          <cell r="B10">
            <v>3</v>
          </cell>
          <cell r="C10">
            <v>95</v>
          </cell>
        </row>
        <row r="11">
          <cell r="A11" t="str">
            <v>LABRECQUE Guy</v>
          </cell>
          <cell r="B11">
            <v>3</v>
          </cell>
          <cell r="C11">
            <v>100</v>
          </cell>
        </row>
        <row r="12">
          <cell r="A12" t="str">
            <v>ARCHAMBAULT Jean</v>
          </cell>
          <cell r="B12">
            <v>3</v>
          </cell>
          <cell r="C12">
            <v>56</v>
          </cell>
        </row>
        <row r="13">
          <cell r="A13" t="str">
            <v>DESJARDINS Monique</v>
          </cell>
          <cell r="B13">
            <v>1</v>
          </cell>
          <cell r="C13">
            <v>-1</v>
          </cell>
        </row>
        <row r="14">
          <cell r="A14" t="str">
            <v>BENAMIRA Salah Eddine</v>
          </cell>
          <cell r="B14">
            <v>1</v>
          </cell>
          <cell r="C14">
            <v>-100</v>
          </cell>
        </row>
        <row r="15">
          <cell r="A15" t="str">
            <v>HEBERT Mario</v>
          </cell>
          <cell r="B15">
            <v>3</v>
          </cell>
          <cell r="C15">
            <v>5</v>
          </cell>
        </row>
        <row r="16">
          <cell r="A16" t="str">
            <v>FORTIN Florent</v>
          </cell>
          <cell r="B16">
            <v>1</v>
          </cell>
          <cell r="C16">
            <v>-100</v>
          </cell>
        </row>
        <row r="17">
          <cell r="A17" t="str">
            <v>PERRON Luc</v>
          </cell>
          <cell r="B17">
            <v>3</v>
          </cell>
          <cell r="C17">
            <v>100</v>
          </cell>
        </row>
        <row r="18">
          <cell r="A18" t="str">
            <v>BRIAND Yvan</v>
          </cell>
          <cell r="B18">
            <v>3</v>
          </cell>
          <cell r="C18">
            <v>100</v>
          </cell>
        </row>
        <row r="19">
          <cell r="A19" t="str">
            <v>PLOURDE Céline</v>
          </cell>
          <cell r="B19">
            <v>1</v>
          </cell>
          <cell r="C19">
            <v>-100</v>
          </cell>
        </row>
        <row r="20">
          <cell r="A20" t="str">
            <v>AYISSI EYEBE Guy</v>
          </cell>
          <cell r="B20">
            <v>1</v>
          </cell>
          <cell r="C20">
            <v>-95</v>
          </cell>
        </row>
        <row r="21">
          <cell r="A21" t="str">
            <v>HUOT Christiane</v>
          </cell>
          <cell r="B21">
            <v>1</v>
          </cell>
          <cell r="C21">
            <v>-100</v>
          </cell>
        </row>
        <row r="22">
          <cell r="A22" t="str">
            <v>DEMERS Lucie</v>
          </cell>
          <cell r="B22">
            <v>1</v>
          </cell>
          <cell r="C22">
            <v>-56</v>
          </cell>
        </row>
      </sheetData>
      <sheetData sheetId="28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HEBERT Mario</v>
          </cell>
          <cell r="B3">
            <v>3</v>
          </cell>
          <cell r="C3">
            <v>8</v>
          </cell>
        </row>
        <row r="4">
          <cell r="A4" t="str">
            <v>LACHANCE Jean-François</v>
          </cell>
          <cell r="B4">
            <v>3</v>
          </cell>
          <cell r="C4">
            <v>25</v>
          </cell>
        </row>
        <row r="5">
          <cell r="A5" t="str">
            <v>BENAMIRA Salah Eddine</v>
          </cell>
          <cell r="B5">
            <v>3</v>
          </cell>
          <cell r="C5">
            <v>100</v>
          </cell>
        </row>
        <row r="6">
          <cell r="A6" t="str">
            <v>DAIGLE Jean</v>
          </cell>
          <cell r="B6">
            <v>1</v>
          </cell>
          <cell r="C6">
            <v>-36</v>
          </cell>
        </row>
        <row r="7">
          <cell r="A7" t="str">
            <v>DEGUIRE André</v>
          </cell>
          <cell r="B7">
            <v>3</v>
          </cell>
          <cell r="C7">
            <v>49</v>
          </cell>
        </row>
        <row r="8">
          <cell r="A8" t="str">
            <v>LAUZON Amélie</v>
          </cell>
          <cell r="B8">
            <v>3</v>
          </cell>
          <cell r="C8">
            <v>15</v>
          </cell>
        </row>
        <row r="9">
          <cell r="A9" t="str">
            <v>FORTIN Florent</v>
          </cell>
          <cell r="B9">
            <v>3</v>
          </cell>
          <cell r="C9">
            <v>98</v>
          </cell>
        </row>
        <row r="10">
          <cell r="A10" t="str">
            <v>ARCHAMBAULT Jean</v>
          </cell>
          <cell r="B10">
            <v>3</v>
          </cell>
          <cell r="C10">
            <v>100</v>
          </cell>
        </row>
        <row r="11">
          <cell r="A11" t="str">
            <v>PLOURDE Céline</v>
          </cell>
          <cell r="B11">
            <v>1</v>
          </cell>
          <cell r="C11">
            <v>-30</v>
          </cell>
        </row>
        <row r="12">
          <cell r="A12" t="str">
            <v>DEMERS Lucie</v>
          </cell>
          <cell r="B12">
            <v>1</v>
          </cell>
          <cell r="C12">
            <v>-9</v>
          </cell>
        </row>
        <row r="13">
          <cell r="A13" t="str">
            <v>PETITJEAN Daniel</v>
          </cell>
          <cell r="B13">
            <v>1</v>
          </cell>
          <cell r="C13">
            <v>-8</v>
          </cell>
        </row>
        <row r="14">
          <cell r="A14" t="str">
            <v>DUGAS Linda</v>
          </cell>
          <cell r="B14">
            <v>1</v>
          </cell>
          <cell r="C14">
            <v>-25</v>
          </cell>
        </row>
        <row r="15">
          <cell r="A15" t="str">
            <v>DESJARDINS Monique</v>
          </cell>
          <cell r="B15">
            <v>1</v>
          </cell>
          <cell r="C15">
            <v>-100</v>
          </cell>
        </row>
        <row r="16">
          <cell r="A16" t="str">
            <v>PERRON Luc</v>
          </cell>
          <cell r="B16">
            <v>3</v>
          </cell>
          <cell r="C16">
            <v>36</v>
          </cell>
        </row>
        <row r="17">
          <cell r="A17" t="str">
            <v>CARON Serge</v>
          </cell>
          <cell r="B17">
            <v>1</v>
          </cell>
          <cell r="C17">
            <v>-49</v>
          </cell>
        </row>
        <row r="18">
          <cell r="A18" t="str">
            <v>BRIAND Yvan</v>
          </cell>
          <cell r="B18">
            <v>1</v>
          </cell>
          <cell r="C18">
            <v>-15</v>
          </cell>
        </row>
        <row r="19">
          <cell r="A19" t="str">
            <v>GIROUX Nicole</v>
          </cell>
          <cell r="B19">
            <v>1</v>
          </cell>
          <cell r="C19">
            <v>-98</v>
          </cell>
        </row>
        <row r="20">
          <cell r="A20" t="str">
            <v>LABRECQUE Guy</v>
          </cell>
          <cell r="B20">
            <v>1</v>
          </cell>
          <cell r="C20">
            <v>-100</v>
          </cell>
        </row>
        <row r="21">
          <cell r="A21" t="str">
            <v>AYISSI EYEBE Guy</v>
          </cell>
          <cell r="B21">
            <v>3</v>
          </cell>
          <cell r="C21">
            <v>30</v>
          </cell>
        </row>
        <row r="22">
          <cell r="A22" t="str">
            <v>HUOT Christiane</v>
          </cell>
          <cell r="B22">
            <v>3</v>
          </cell>
          <cell r="C22">
            <v>9</v>
          </cell>
        </row>
      </sheetData>
      <sheetData sheetId="29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LACHANCE Jean-François</v>
          </cell>
          <cell r="B3">
            <v>3</v>
          </cell>
          <cell r="C3">
            <v>100</v>
          </cell>
        </row>
        <row r="4">
          <cell r="A4" t="str">
            <v>PETITJEAN Daniel</v>
          </cell>
          <cell r="B4">
            <v>3</v>
          </cell>
          <cell r="C4">
            <v>100</v>
          </cell>
        </row>
        <row r="5">
          <cell r="A5" t="str">
            <v>PERRON Luc</v>
          </cell>
          <cell r="B5">
            <v>1</v>
          </cell>
          <cell r="C5">
            <v>-61</v>
          </cell>
        </row>
        <row r="6">
          <cell r="A6" t="str">
            <v>BENAMIRA Salah Eddine</v>
          </cell>
          <cell r="B6">
            <v>3</v>
          </cell>
          <cell r="C6">
            <v>43</v>
          </cell>
        </row>
        <row r="7">
          <cell r="A7" t="str">
            <v>DUGAS Linda</v>
          </cell>
          <cell r="B7">
            <v>1</v>
          </cell>
          <cell r="C7">
            <v>-12</v>
          </cell>
        </row>
        <row r="8">
          <cell r="A8" t="str">
            <v>AYISSI EYEBE Guy</v>
          </cell>
          <cell r="B8">
            <v>3</v>
          </cell>
          <cell r="C8">
            <v>100</v>
          </cell>
        </row>
        <row r="9">
          <cell r="A9" t="str">
            <v>CARON Serge</v>
          </cell>
          <cell r="B9">
            <v>1</v>
          </cell>
          <cell r="C9">
            <v>-100</v>
          </cell>
        </row>
        <row r="10">
          <cell r="A10" t="str">
            <v>FORTIN Florent</v>
          </cell>
          <cell r="B10">
            <v>3</v>
          </cell>
          <cell r="C10">
            <v>100</v>
          </cell>
        </row>
        <row r="11">
          <cell r="A11" t="str">
            <v>HUOT Christiane</v>
          </cell>
          <cell r="B11">
            <v>1</v>
          </cell>
          <cell r="C11">
            <v>-100</v>
          </cell>
        </row>
        <row r="12">
          <cell r="A12" t="str">
            <v>GIROUX Nicole</v>
          </cell>
          <cell r="B12">
            <v>1</v>
          </cell>
          <cell r="C12">
            <v>-29</v>
          </cell>
        </row>
        <row r="13">
          <cell r="A13" t="str">
            <v>HEBERT Mario</v>
          </cell>
          <cell r="B13">
            <v>1</v>
          </cell>
          <cell r="C13">
            <v>-100</v>
          </cell>
        </row>
        <row r="14">
          <cell r="A14" t="str">
            <v>DAIGLE Jean</v>
          </cell>
          <cell r="B14">
            <v>1</v>
          </cell>
          <cell r="C14">
            <v>-100</v>
          </cell>
        </row>
        <row r="15">
          <cell r="A15" t="str">
            <v>DEGUIRE André</v>
          </cell>
          <cell r="B15">
            <v>3</v>
          </cell>
          <cell r="C15">
            <v>61</v>
          </cell>
        </row>
        <row r="16">
          <cell r="A16" t="str">
            <v>LAUZON Amélie</v>
          </cell>
          <cell r="B16">
            <v>1</v>
          </cell>
          <cell r="C16">
            <v>-43</v>
          </cell>
        </row>
        <row r="17">
          <cell r="A17" t="str">
            <v>BRIAND Yvan</v>
          </cell>
          <cell r="B17">
            <v>3</v>
          </cell>
          <cell r="C17">
            <v>12</v>
          </cell>
        </row>
        <row r="18">
          <cell r="A18" t="str">
            <v>DESJARDINS Monique</v>
          </cell>
          <cell r="B18">
            <v>1</v>
          </cell>
          <cell r="C18">
            <v>-100</v>
          </cell>
        </row>
        <row r="19">
          <cell r="A19" t="str">
            <v>ARCHAMBAULT Jean</v>
          </cell>
          <cell r="B19">
            <v>3</v>
          </cell>
          <cell r="C19">
            <v>100</v>
          </cell>
        </row>
        <row r="20">
          <cell r="A20" t="str">
            <v>DEMERS Lucie</v>
          </cell>
          <cell r="B20">
            <v>1</v>
          </cell>
          <cell r="C20">
            <v>-100</v>
          </cell>
        </row>
        <row r="21">
          <cell r="A21" t="str">
            <v>PLOURDE Céline</v>
          </cell>
          <cell r="B21">
            <v>3</v>
          </cell>
          <cell r="C21">
            <v>100</v>
          </cell>
        </row>
        <row r="22">
          <cell r="A22" t="str">
            <v>LABRECQUE Guy</v>
          </cell>
          <cell r="B22">
            <v>3</v>
          </cell>
          <cell r="C22">
            <v>29</v>
          </cell>
        </row>
      </sheetData>
      <sheetData sheetId="30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AYISSI EYEBE Guy</v>
          </cell>
        </row>
        <row r="4">
          <cell r="A4" t="str">
            <v>DEGUIRE André</v>
          </cell>
        </row>
        <row r="5">
          <cell r="A5" t="str">
            <v>PETITJEAN Daniel</v>
          </cell>
        </row>
        <row r="6">
          <cell r="A6" t="str">
            <v>PERRON Luc</v>
          </cell>
        </row>
        <row r="7">
          <cell r="A7" t="str">
            <v>HEBERT Mario</v>
          </cell>
        </row>
        <row r="8">
          <cell r="A8" t="str">
            <v>DAIGLE Jean</v>
          </cell>
        </row>
        <row r="9">
          <cell r="A9" t="str">
            <v>BRIAND Yvan</v>
          </cell>
        </row>
        <row r="10">
          <cell r="A10" t="str">
            <v>LACHANCE Jean-François</v>
          </cell>
        </row>
        <row r="11">
          <cell r="A11" t="str">
            <v>DESJARDINS Monique</v>
          </cell>
        </row>
        <row r="12">
          <cell r="A12" t="str">
            <v>LABRECQUE Guy</v>
          </cell>
        </row>
        <row r="13">
          <cell r="A13" t="str">
            <v>LAUZON Amélie</v>
          </cell>
        </row>
        <row r="14">
          <cell r="A14" t="str">
            <v>CARON Serge</v>
          </cell>
        </row>
        <row r="15">
          <cell r="A15" t="str">
            <v>FORTIN Florent</v>
          </cell>
        </row>
        <row r="16">
          <cell r="A16" t="str">
            <v>GIROUX Nicole</v>
          </cell>
        </row>
        <row r="17">
          <cell r="A17" t="str">
            <v>PLOURDE Céline</v>
          </cell>
        </row>
        <row r="18">
          <cell r="A18" t="str">
            <v>ARCHAMBAULT Jean</v>
          </cell>
        </row>
        <row r="19">
          <cell r="A19" t="str">
            <v>DEMERS Lucie</v>
          </cell>
        </row>
        <row r="20">
          <cell r="A20" t="str">
            <v>DUGAS Linda</v>
          </cell>
        </row>
        <row r="21">
          <cell r="A21" t="str">
            <v>HUOT Christiane</v>
          </cell>
        </row>
        <row r="22">
          <cell r="A22" t="str">
            <v>BENAMIRA Salah Eddine</v>
          </cell>
        </row>
      </sheetData>
      <sheetData sheetId="31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AYISSI EYEBE Guy</v>
          </cell>
        </row>
        <row r="4">
          <cell r="A4" t="str">
            <v>DEGUIRE André</v>
          </cell>
        </row>
        <row r="5">
          <cell r="A5" t="str">
            <v>PETITJEAN Daniel</v>
          </cell>
        </row>
        <row r="6">
          <cell r="A6" t="str">
            <v>PERRON Luc</v>
          </cell>
        </row>
        <row r="7">
          <cell r="A7" t="str">
            <v>HEBERT Mario</v>
          </cell>
        </row>
        <row r="8">
          <cell r="A8" t="str">
            <v>DAIGLE Jean</v>
          </cell>
        </row>
        <row r="9">
          <cell r="A9" t="str">
            <v>BRIAND Yvan</v>
          </cell>
        </row>
        <row r="10">
          <cell r="A10" t="str">
            <v>LACHANCE Jean-François</v>
          </cell>
        </row>
        <row r="11">
          <cell r="A11" t="str">
            <v>DESJARDINS Monique</v>
          </cell>
        </row>
        <row r="12">
          <cell r="A12" t="str">
            <v>LABRECQUE Guy</v>
          </cell>
        </row>
        <row r="13">
          <cell r="A13" t="str">
            <v>LAUZON Amélie</v>
          </cell>
        </row>
        <row r="14">
          <cell r="A14" t="str">
            <v>CARON Serge</v>
          </cell>
        </row>
        <row r="15">
          <cell r="A15" t="str">
            <v>FORTIN Florent</v>
          </cell>
        </row>
        <row r="16">
          <cell r="A16" t="str">
            <v>GIROUX Nicole</v>
          </cell>
        </row>
        <row r="17">
          <cell r="A17" t="str">
            <v>PLOURDE Céline</v>
          </cell>
        </row>
        <row r="18">
          <cell r="A18" t="str">
            <v>ARCHAMBAULT Jean</v>
          </cell>
        </row>
        <row r="19">
          <cell r="A19" t="str">
            <v>DEMERS Lucie</v>
          </cell>
        </row>
        <row r="20">
          <cell r="A20" t="str">
            <v>DUGAS Linda</v>
          </cell>
        </row>
        <row r="21">
          <cell r="A21" t="str">
            <v>HUOT Christiane</v>
          </cell>
        </row>
        <row r="22">
          <cell r="A22" t="str">
            <v>BENAMIRA Salah Eddine</v>
          </cell>
        </row>
      </sheetData>
      <sheetData sheetId="32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AYISSI EYEBE Guy</v>
          </cell>
        </row>
        <row r="4">
          <cell r="A4" t="str">
            <v>DEGUIRE André</v>
          </cell>
        </row>
        <row r="5">
          <cell r="A5" t="str">
            <v>PETITJEAN Daniel</v>
          </cell>
        </row>
        <row r="6">
          <cell r="A6" t="str">
            <v>PERRON Luc</v>
          </cell>
        </row>
        <row r="7">
          <cell r="A7" t="str">
            <v>HEBERT Mario</v>
          </cell>
        </row>
        <row r="8">
          <cell r="A8" t="str">
            <v>DAIGLE Jean</v>
          </cell>
        </row>
        <row r="9">
          <cell r="A9" t="str">
            <v>BRIAND Yvan</v>
          </cell>
        </row>
        <row r="10">
          <cell r="A10" t="str">
            <v>LACHANCE Jean-François</v>
          </cell>
        </row>
        <row r="11">
          <cell r="A11" t="str">
            <v>DESJARDINS Monique</v>
          </cell>
        </row>
        <row r="12">
          <cell r="A12" t="str">
            <v>LABRECQUE Guy</v>
          </cell>
        </row>
        <row r="13">
          <cell r="A13" t="str">
            <v>LAUZON Amélie</v>
          </cell>
        </row>
        <row r="14">
          <cell r="A14" t="str">
            <v>CARON Serge</v>
          </cell>
        </row>
        <row r="15">
          <cell r="A15" t="str">
            <v>FORTIN Florent</v>
          </cell>
        </row>
        <row r="16">
          <cell r="A16" t="str">
            <v>GIROUX Nicole</v>
          </cell>
        </row>
        <row r="17">
          <cell r="A17" t="str">
            <v>PLOURDE Céline</v>
          </cell>
        </row>
        <row r="18">
          <cell r="A18" t="str">
            <v>ARCHAMBAULT Jean</v>
          </cell>
        </row>
        <row r="19">
          <cell r="A19" t="str">
            <v>DEMERS Lucie</v>
          </cell>
        </row>
        <row r="20">
          <cell r="A20" t="str">
            <v>DUGAS Linda</v>
          </cell>
        </row>
        <row r="21">
          <cell r="A21" t="str">
            <v>HUOT Christiane</v>
          </cell>
        </row>
        <row r="22">
          <cell r="A22" t="str">
            <v>BENAMIRA Salah Eddine</v>
          </cell>
        </row>
      </sheetData>
      <sheetData sheetId="33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AYISSI EYEBE Guy</v>
          </cell>
        </row>
        <row r="4">
          <cell r="A4" t="str">
            <v>DEGUIRE André</v>
          </cell>
        </row>
        <row r="5">
          <cell r="A5" t="str">
            <v>PETITJEAN Daniel</v>
          </cell>
        </row>
        <row r="6">
          <cell r="A6" t="str">
            <v>PERRON Luc</v>
          </cell>
        </row>
        <row r="7">
          <cell r="A7" t="str">
            <v>HEBERT Mario</v>
          </cell>
        </row>
        <row r="8">
          <cell r="A8" t="str">
            <v>DAIGLE Jean</v>
          </cell>
        </row>
        <row r="9">
          <cell r="A9" t="str">
            <v>BRIAND Yvan</v>
          </cell>
        </row>
        <row r="10">
          <cell r="A10" t="str">
            <v>LACHANCE Jean-François</v>
          </cell>
        </row>
        <row r="11">
          <cell r="A11" t="str">
            <v>DESJARDINS Monique</v>
          </cell>
        </row>
        <row r="12">
          <cell r="A12" t="str">
            <v>LABRECQUE Guy</v>
          </cell>
        </row>
        <row r="13">
          <cell r="A13" t="str">
            <v>LAUZON Amélie</v>
          </cell>
        </row>
        <row r="14">
          <cell r="A14" t="str">
            <v>CARON Serge</v>
          </cell>
        </row>
        <row r="15">
          <cell r="A15" t="str">
            <v>FORTIN Florent</v>
          </cell>
        </row>
        <row r="16">
          <cell r="A16" t="str">
            <v>GIROUX Nicole</v>
          </cell>
        </row>
        <row r="17">
          <cell r="A17" t="str">
            <v>PLOURDE Céline</v>
          </cell>
        </row>
        <row r="18">
          <cell r="A18" t="str">
            <v>ARCHAMBAULT Jean</v>
          </cell>
        </row>
        <row r="19">
          <cell r="A19" t="str">
            <v>DEMERS Lucie</v>
          </cell>
        </row>
        <row r="20">
          <cell r="A20" t="str">
            <v>DUGAS Linda</v>
          </cell>
        </row>
        <row r="21">
          <cell r="A21" t="str">
            <v>HUOT Christiane</v>
          </cell>
        </row>
        <row r="22">
          <cell r="A22" t="str">
            <v>BENAMIRA Salah Eddine</v>
          </cell>
        </row>
      </sheetData>
      <sheetData sheetId="34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AYISSI EYEBE Guy</v>
          </cell>
        </row>
        <row r="4">
          <cell r="A4" t="str">
            <v>DEGUIRE André</v>
          </cell>
        </row>
        <row r="5">
          <cell r="A5" t="str">
            <v>PETITJEAN Daniel</v>
          </cell>
        </row>
        <row r="6">
          <cell r="A6" t="str">
            <v>PERRON Luc</v>
          </cell>
        </row>
        <row r="7">
          <cell r="A7" t="str">
            <v>HEBERT Mario</v>
          </cell>
        </row>
        <row r="8">
          <cell r="A8" t="str">
            <v>DAIGLE Jean</v>
          </cell>
        </row>
        <row r="9">
          <cell r="A9" t="str">
            <v>BRIAND Yvan</v>
          </cell>
        </row>
        <row r="10">
          <cell r="A10" t="str">
            <v>LACHANCE Jean-François</v>
          </cell>
        </row>
        <row r="11">
          <cell r="A11" t="str">
            <v>DESJARDINS Monique</v>
          </cell>
        </row>
        <row r="12">
          <cell r="A12" t="str">
            <v>LABRECQUE Guy</v>
          </cell>
        </row>
        <row r="13">
          <cell r="A13" t="str">
            <v>LAUZON Amélie</v>
          </cell>
        </row>
        <row r="14">
          <cell r="A14" t="str">
            <v>CARON Serge</v>
          </cell>
        </row>
        <row r="15">
          <cell r="A15" t="str">
            <v>FORTIN Florent</v>
          </cell>
        </row>
        <row r="16">
          <cell r="A16" t="str">
            <v>GIROUX Nicole</v>
          </cell>
        </row>
        <row r="17">
          <cell r="A17" t="str">
            <v>PLOURDE Céline</v>
          </cell>
        </row>
        <row r="18">
          <cell r="A18" t="str">
            <v>ARCHAMBAULT Jean</v>
          </cell>
        </row>
        <row r="19">
          <cell r="A19" t="str">
            <v>DEMERS Lucie</v>
          </cell>
        </row>
        <row r="20">
          <cell r="A20" t="str">
            <v>DUGAS Linda</v>
          </cell>
        </row>
        <row r="21">
          <cell r="A21" t="str">
            <v>HUOT Christiane</v>
          </cell>
        </row>
        <row r="22">
          <cell r="A22" t="str">
            <v>BENAMIRA Salah Eddine</v>
          </cell>
        </row>
      </sheetData>
      <sheetData sheetId="35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AYISSI EYEBE Guy</v>
          </cell>
        </row>
        <row r="4">
          <cell r="A4" t="str">
            <v>DEGUIRE André</v>
          </cell>
        </row>
        <row r="5">
          <cell r="A5" t="str">
            <v>PETITJEAN Daniel</v>
          </cell>
        </row>
        <row r="6">
          <cell r="A6" t="str">
            <v>PERRON Luc</v>
          </cell>
        </row>
        <row r="7">
          <cell r="A7" t="str">
            <v>HEBERT Mario</v>
          </cell>
        </row>
        <row r="8">
          <cell r="A8" t="str">
            <v>DAIGLE Jean</v>
          </cell>
        </row>
        <row r="9">
          <cell r="A9" t="str">
            <v>BRIAND Yvan</v>
          </cell>
        </row>
        <row r="10">
          <cell r="A10" t="str">
            <v>LACHANCE Jean-François</v>
          </cell>
        </row>
        <row r="11">
          <cell r="A11" t="str">
            <v>DESJARDINS Monique</v>
          </cell>
        </row>
        <row r="12">
          <cell r="A12" t="str">
            <v>LABRECQUE Guy</v>
          </cell>
        </row>
        <row r="13">
          <cell r="A13" t="str">
            <v>LAUZON Amélie</v>
          </cell>
        </row>
        <row r="14">
          <cell r="A14" t="str">
            <v>CARON Serge</v>
          </cell>
        </row>
        <row r="15">
          <cell r="A15" t="str">
            <v>FORTIN Florent</v>
          </cell>
        </row>
        <row r="16">
          <cell r="A16" t="str">
            <v>GIROUX Nicole</v>
          </cell>
        </row>
        <row r="17">
          <cell r="A17" t="str">
            <v>PLOURDE Céline</v>
          </cell>
        </row>
        <row r="18">
          <cell r="A18" t="str">
            <v>ARCHAMBAULT Jean</v>
          </cell>
        </row>
        <row r="19">
          <cell r="A19" t="str">
            <v>DEMERS Lucie</v>
          </cell>
        </row>
        <row r="20">
          <cell r="A20" t="str">
            <v>DUGAS Linda</v>
          </cell>
        </row>
        <row r="21">
          <cell r="A21" t="str">
            <v>HUOT Christiane</v>
          </cell>
        </row>
        <row r="22">
          <cell r="A22" t="str">
            <v>BENAMIRA Salah Eddine</v>
          </cell>
        </row>
      </sheetData>
      <sheetData sheetId="36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AYISSI EYEBE Guy</v>
          </cell>
        </row>
        <row r="4">
          <cell r="A4" t="str">
            <v>DEGUIRE André</v>
          </cell>
        </row>
        <row r="5">
          <cell r="A5" t="str">
            <v>PETITJEAN Daniel</v>
          </cell>
        </row>
        <row r="6">
          <cell r="A6" t="str">
            <v>PERRON Luc</v>
          </cell>
        </row>
        <row r="7">
          <cell r="A7" t="str">
            <v>HEBERT Mario</v>
          </cell>
        </row>
        <row r="8">
          <cell r="A8" t="str">
            <v>DAIGLE Jean</v>
          </cell>
        </row>
        <row r="9">
          <cell r="A9" t="str">
            <v>BRIAND Yvan</v>
          </cell>
        </row>
        <row r="10">
          <cell r="A10" t="str">
            <v>LACHANCE Jean-François</v>
          </cell>
        </row>
        <row r="11">
          <cell r="A11" t="str">
            <v>DESJARDINS Monique</v>
          </cell>
        </row>
        <row r="12">
          <cell r="A12" t="str">
            <v>LABRECQUE Guy</v>
          </cell>
        </row>
        <row r="13">
          <cell r="A13" t="str">
            <v>LAUZON Amélie</v>
          </cell>
        </row>
        <row r="14">
          <cell r="A14" t="str">
            <v>CARON Serge</v>
          </cell>
        </row>
        <row r="15">
          <cell r="A15" t="str">
            <v>FORTIN Florent</v>
          </cell>
        </row>
        <row r="16">
          <cell r="A16" t="str">
            <v>GIROUX Nicole</v>
          </cell>
        </row>
        <row r="17">
          <cell r="A17" t="str">
            <v>PLOURDE Céline</v>
          </cell>
        </row>
        <row r="18">
          <cell r="A18" t="str">
            <v>ARCHAMBAULT Jean</v>
          </cell>
        </row>
        <row r="19">
          <cell r="A19" t="str">
            <v>DEMERS Lucie</v>
          </cell>
        </row>
        <row r="20">
          <cell r="A20" t="str">
            <v>DUGAS Linda</v>
          </cell>
        </row>
        <row r="21">
          <cell r="A21" t="str">
            <v>HUOT Christiane</v>
          </cell>
        </row>
        <row r="22">
          <cell r="A22" t="str">
            <v>BENAMIRA Salah Eddine</v>
          </cell>
        </row>
      </sheetData>
      <sheetData sheetId="37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AYISSI EYEBE Guy</v>
          </cell>
        </row>
        <row r="4">
          <cell r="A4" t="str">
            <v>DEGUIRE André</v>
          </cell>
        </row>
        <row r="5">
          <cell r="A5" t="str">
            <v>PETITJEAN Daniel</v>
          </cell>
        </row>
        <row r="6">
          <cell r="A6" t="str">
            <v>PERRON Luc</v>
          </cell>
        </row>
        <row r="7">
          <cell r="A7" t="str">
            <v>HEBERT Mario</v>
          </cell>
        </row>
        <row r="8">
          <cell r="A8" t="str">
            <v>DAIGLE Jean</v>
          </cell>
        </row>
        <row r="9">
          <cell r="A9" t="str">
            <v>BRIAND Yvan</v>
          </cell>
        </row>
        <row r="10">
          <cell r="A10" t="str">
            <v>LACHANCE Jean-François</v>
          </cell>
        </row>
        <row r="11">
          <cell r="A11" t="str">
            <v>DESJARDINS Monique</v>
          </cell>
        </row>
        <row r="12">
          <cell r="A12" t="str">
            <v>LABRECQUE Guy</v>
          </cell>
        </row>
        <row r="13">
          <cell r="A13" t="str">
            <v>LAUZON Amélie</v>
          </cell>
        </row>
        <row r="14">
          <cell r="A14" t="str">
            <v>CARON Serge</v>
          </cell>
        </row>
        <row r="15">
          <cell r="A15" t="str">
            <v>FORTIN Florent</v>
          </cell>
        </row>
        <row r="16">
          <cell r="A16" t="str">
            <v>GIROUX Nicole</v>
          </cell>
        </row>
        <row r="17">
          <cell r="A17" t="str">
            <v>PLOURDE Céline</v>
          </cell>
        </row>
        <row r="18">
          <cell r="A18" t="str">
            <v>ARCHAMBAULT Jean</v>
          </cell>
        </row>
        <row r="19">
          <cell r="A19" t="str">
            <v>DEMERS Lucie</v>
          </cell>
        </row>
        <row r="20">
          <cell r="A20" t="str">
            <v>DUGAS Linda</v>
          </cell>
        </row>
        <row r="21">
          <cell r="A21" t="str">
            <v>HUOT Christiane</v>
          </cell>
        </row>
        <row r="22">
          <cell r="A22" t="str">
            <v>BENAMIRA Salah Eddine</v>
          </cell>
        </row>
      </sheetData>
      <sheetData sheetId="38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AYISSI EYEBE Guy</v>
          </cell>
        </row>
        <row r="4">
          <cell r="A4" t="str">
            <v>DEGUIRE André</v>
          </cell>
        </row>
        <row r="5">
          <cell r="A5" t="str">
            <v>PETITJEAN Daniel</v>
          </cell>
        </row>
        <row r="6">
          <cell r="A6" t="str">
            <v>PERRON Luc</v>
          </cell>
        </row>
        <row r="7">
          <cell r="A7" t="str">
            <v>HEBERT Mario</v>
          </cell>
        </row>
        <row r="8">
          <cell r="A8" t="str">
            <v>DAIGLE Jean</v>
          </cell>
        </row>
        <row r="9">
          <cell r="A9" t="str">
            <v>BRIAND Yvan</v>
          </cell>
        </row>
        <row r="10">
          <cell r="A10" t="str">
            <v>LACHANCE Jean-François</v>
          </cell>
        </row>
        <row r="11">
          <cell r="A11" t="str">
            <v>DESJARDINS Monique</v>
          </cell>
        </row>
        <row r="12">
          <cell r="A12" t="str">
            <v>LABRECQUE Guy</v>
          </cell>
        </row>
        <row r="13">
          <cell r="A13" t="str">
            <v>LAUZON Amélie</v>
          </cell>
        </row>
        <row r="14">
          <cell r="A14" t="str">
            <v>CARON Serge</v>
          </cell>
        </row>
        <row r="15">
          <cell r="A15" t="str">
            <v>FORTIN Florent</v>
          </cell>
        </row>
        <row r="16">
          <cell r="A16" t="str">
            <v>GIROUX Nicole</v>
          </cell>
        </row>
        <row r="17">
          <cell r="A17" t="str">
            <v>PLOURDE Céline</v>
          </cell>
        </row>
        <row r="18">
          <cell r="A18" t="str">
            <v>ARCHAMBAULT Jean</v>
          </cell>
        </row>
        <row r="19">
          <cell r="A19" t="str">
            <v>DEMERS Lucie</v>
          </cell>
        </row>
        <row r="20">
          <cell r="A20" t="str">
            <v>DUGAS Linda</v>
          </cell>
        </row>
        <row r="21">
          <cell r="A21" t="str">
            <v>HUOT Christiane</v>
          </cell>
        </row>
        <row r="22">
          <cell r="A22" t="str">
            <v>BENAMIRA Salah Eddine</v>
          </cell>
        </row>
      </sheetData>
      <sheetData sheetId="39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AYISSI EYEBE Guy</v>
          </cell>
        </row>
        <row r="4">
          <cell r="A4" t="str">
            <v>DEGUIRE André</v>
          </cell>
        </row>
        <row r="5">
          <cell r="A5" t="str">
            <v>PETITJEAN Daniel</v>
          </cell>
        </row>
        <row r="6">
          <cell r="A6" t="str">
            <v>PERRON Luc</v>
          </cell>
        </row>
        <row r="7">
          <cell r="A7" t="str">
            <v>HEBERT Mario</v>
          </cell>
        </row>
        <row r="8">
          <cell r="A8" t="str">
            <v>DAIGLE Jean</v>
          </cell>
        </row>
        <row r="9">
          <cell r="A9" t="str">
            <v>BRIAND Yvan</v>
          </cell>
        </row>
        <row r="10">
          <cell r="A10" t="str">
            <v>LACHANCE Jean-François</v>
          </cell>
        </row>
        <row r="11">
          <cell r="A11" t="str">
            <v>DESJARDINS Monique</v>
          </cell>
        </row>
        <row r="12">
          <cell r="A12" t="str">
            <v>LABRECQUE Guy</v>
          </cell>
        </row>
        <row r="13">
          <cell r="A13" t="str">
            <v>LAUZON Amélie</v>
          </cell>
        </row>
        <row r="14">
          <cell r="A14" t="str">
            <v>CARON Serge</v>
          </cell>
        </row>
        <row r="15">
          <cell r="A15" t="str">
            <v>FORTIN Florent</v>
          </cell>
        </row>
        <row r="16">
          <cell r="A16" t="str">
            <v>GIROUX Nicole</v>
          </cell>
        </row>
        <row r="17">
          <cell r="A17" t="str">
            <v>PLOURDE Céline</v>
          </cell>
        </row>
        <row r="18">
          <cell r="A18" t="str">
            <v>ARCHAMBAULT Jean</v>
          </cell>
        </row>
        <row r="19">
          <cell r="A19" t="str">
            <v>DEMERS Lucie</v>
          </cell>
        </row>
        <row r="20">
          <cell r="A20" t="str">
            <v>DUGAS Linda</v>
          </cell>
        </row>
        <row r="21">
          <cell r="A21" t="str">
            <v>HUOT Christiane</v>
          </cell>
        </row>
        <row r="22">
          <cell r="A22" t="str">
            <v>BENAMIRA Salah Eddine</v>
          </cell>
        </row>
      </sheetData>
      <sheetData sheetId="40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AYISSI EYEBE Guy</v>
          </cell>
        </row>
        <row r="4">
          <cell r="A4" t="str">
            <v>DEGUIRE André</v>
          </cell>
        </row>
        <row r="5">
          <cell r="A5" t="str">
            <v>PETITJEAN Daniel</v>
          </cell>
        </row>
        <row r="6">
          <cell r="A6" t="str">
            <v>PERRON Luc</v>
          </cell>
        </row>
        <row r="7">
          <cell r="A7" t="str">
            <v>HEBERT Mario</v>
          </cell>
        </row>
        <row r="8">
          <cell r="A8" t="str">
            <v>DAIGLE Jean</v>
          </cell>
        </row>
        <row r="9">
          <cell r="A9" t="str">
            <v>BRIAND Yvan</v>
          </cell>
        </row>
        <row r="10">
          <cell r="A10" t="str">
            <v>LACHANCE Jean-François</v>
          </cell>
        </row>
        <row r="11">
          <cell r="A11" t="str">
            <v>DESJARDINS Monique</v>
          </cell>
        </row>
        <row r="12">
          <cell r="A12" t="str">
            <v>LABRECQUE Guy</v>
          </cell>
        </row>
        <row r="13">
          <cell r="A13" t="str">
            <v>LAUZON Amélie</v>
          </cell>
        </row>
        <row r="14">
          <cell r="A14" t="str">
            <v>CARON Serge</v>
          </cell>
        </row>
        <row r="15">
          <cell r="A15" t="str">
            <v>FORTIN Florent</v>
          </cell>
        </row>
        <row r="16">
          <cell r="A16" t="str">
            <v>GIROUX Nicole</v>
          </cell>
        </row>
        <row r="17">
          <cell r="A17" t="str">
            <v>PLOURDE Céline</v>
          </cell>
        </row>
        <row r="18">
          <cell r="A18" t="str">
            <v>ARCHAMBAULT Jean</v>
          </cell>
        </row>
        <row r="19">
          <cell r="A19" t="str">
            <v>DEMERS Lucie</v>
          </cell>
        </row>
        <row r="20">
          <cell r="A20" t="str">
            <v>DUGAS Linda</v>
          </cell>
        </row>
        <row r="21">
          <cell r="A21" t="str">
            <v>HUOT Christiane</v>
          </cell>
        </row>
        <row r="22">
          <cell r="A22" t="str">
            <v>BENAMIRA Salah Eddine</v>
          </cell>
        </row>
      </sheetData>
      <sheetData sheetId="41">
        <row r="2">
          <cell r="A2" t="str">
            <v>Joueur</v>
          </cell>
          <cell r="B2" t="str">
            <v>PM</v>
          </cell>
          <cell r="C2" t="str">
            <v>Pdep</v>
          </cell>
        </row>
        <row r="3">
          <cell r="A3" t="str">
            <v>AYISSI EYEBE Guy</v>
          </cell>
        </row>
        <row r="4">
          <cell r="A4" t="str">
            <v>DEGUIRE André</v>
          </cell>
        </row>
        <row r="5">
          <cell r="A5" t="str">
            <v>PETITJEAN Daniel</v>
          </cell>
        </row>
        <row r="6">
          <cell r="A6" t="str">
            <v>PERRON Luc</v>
          </cell>
        </row>
        <row r="7">
          <cell r="A7" t="str">
            <v>HEBERT Mario</v>
          </cell>
        </row>
        <row r="8">
          <cell r="A8" t="str">
            <v>DAIGLE Jean</v>
          </cell>
        </row>
        <row r="9">
          <cell r="A9" t="str">
            <v>BRIAND Yvan</v>
          </cell>
        </row>
        <row r="10">
          <cell r="A10" t="str">
            <v>LACHANCE Jean-François</v>
          </cell>
        </row>
        <row r="11">
          <cell r="A11" t="str">
            <v>DESJARDINS Monique</v>
          </cell>
        </row>
        <row r="12">
          <cell r="A12" t="str">
            <v>LABRECQUE Guy</v>
          </cell>
        </row>
        <row r="13">
          <cell r="A13" t="str">
            <v>LAUZON Amélie</v>
          </cell>
        </row>
        <row r="14">
          <cell r="A14" t="str">
            <v>CARON Serge</v>
          </cell>
        </row>
        <row r="15">
          <cell r="A15" t="str">
            <v>FORTIN Florent</v>
          </cell>
        </row>
        <row r="16">
          <cell r="A16" t="str">
            <v>GIROUX Nicole</v>
          </cell>
        </row>
        <row r="17">
          <cell r="A17" t="str">
            <v>PLOURDE Céline</v>
          </cell>
        </row>
        <row r="18">
          <cell r="A18" t="str">
            <v>ARCHAMBAULT Jean</v>
          </cell>
        </row>
        <row r="19">
          <cell r="A19" t="str">
            <v>DEMERS Lucie</v>
          </cell>
        </row>
        <row r="20">
          <cell r="A20" t="str">
            <v>DUGAS Linda</v>
          </cell>
        </row>
        <row r="21">
          <cell r="A21" t="str">
            <v>HUOT Christiane</v>
          </cell>
        </row>
        <row r="22">
          <cell r="A22" t="str">
            <v>BENAMIRA Salah Eddine</v>
          </cell>
        </row>
      </sheetData>
      <sheetData sheetId="42"/>
      <sheetData sheetId="43"/>
      <sheetData sheetId="44"/>
      <sheetData sheetId="45"/>
      <sheetData sheetId="46"/>
      <sheetData sheetId="47"/>
      <sheetData sheetId="48">
        <row r="3">
          <cell r="A3">
            <v>1</v>
          </cell>
          <cell r="B3">
            <v>0</v>
          </cell>
          <cell r="C3">
            <v>0</v>
          </cell>
          <cell r="D3">
            <v>1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3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1</v>
          </cell>
          <cell r="Q3">
            <v>3</v>
          </cell>
          <cell r="R3">
            <v>0</v>
          </cell>
          <cell r="S3">
            <v>3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0</v>
          </cell>
          <cell r="CZ3">
            <v>0</v>
          </cell>
          <cell r="DA3">
            <v>0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0</v>
          </cell>
          <cell r="DJ3">
            <v>0</v>
          </cell>
          <cell r="DK3">
            <v>0</v>
          </cell>
          <cell r="DL3">
            <v>0</v>
          </cell>
          <cell r="DM3">
            <v>0</v>
          </cell>
          <cell r="DN3">
            <v>0</v>
          </cell>
          <cell r="DO3">
            <v>0</v>
          </cell>
          <cell r="DP3">
            <v>0</v>
          </cell>
          <cell r="DQ3">
            <v>0</v>
          </cell>
          <cell r="DR3">
            <v>0</v>
          </cell>
          <cell r="DS3">
            <v>0</v>
          </cell>
          <cell r="DT3">
            <v>0</v>
          </cell>
          <cell r="DU3">
            <v>0</v>
          </cell>
          <cell r="DV3">
            <v>0</v>
          </cell>
          <cell r="DW3">
            <v>0</v>
          </cell>
          <cell r="DX3">
            <v>0</v>
          </cell>
          <cell r="DY3">
            <v>0</v>
          </cell>
          <cell r="DZ3">
            <v>0</v>
          </cell>
          <cell r="EA3">
            <v>3</v>
          </cell>
          <cell r="EB3">
            <v>2</v>
          </cell>
          <cell r="EC3">
            <v>0</v>
          </cell>
        </row>
        <row r="4">
          <cell r="A4">
            <v>2</v>
          </cell>
          <cell r="B4">
            <v>0</v>
          </cell>
          <cell r="C4">
            <v>3</v>
          </cell>
          <cell r="D4">
            <v>0</v>
          </cell>
          <cell r="E4">
            <v>1</v>
          </cell>
          <cell r="F4">
            <v>3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3</v>
          </cell>
          <cell r="O4">
            <v>3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4</v>
          </cell>
          <cell r="EB4">
            <v>1</v>
          </cell>
          <cell r="EC4">
            <v>0</v>
          </cell>
        </row>
        <row r="5">
          <cell r="A5">
            <v>3</v>
          </cell>
          <cell r="B5">
            <v>0</v>
          </cell>
          <cell r="C5">
            <v>0</v>
          </cell>
          <cell r="D5">
            <v>3</v>
          </cell>
          <cell r="E5">
            <v>0</v>
          </cell>
          <cell r="F5">
            <v>0</v>
          </cell>
          <cell r="G5">
            <v>1</v>
          </cell>
          <cell r="H5">
            <v>3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3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4</v>
          </cell>
          <cell r="EB5">
            <v>1</v>
          </cell>
          <cell r="EC5">
            <v>0</v>
          </cell>
        </row>
        <row r="6">
          <cell r="A6">
            <v>4</v>
          </cell>
          <cell r="B6">
            <v>0</v>
          </cell>
          <cell r="C6">
            <v>0</v>
          </cell>
          <cell r="D6">
            <v>1</v>
          </cell>
          <cell r="E6">
            <v>0</v>
          </cell>
          <cell r="F6">
            <v>0</v>
          </cell>
          <cell r="G6">
            <v>0</v>
          </cell>
          <cell r="H6">
            <v>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1</v>
          </cell>
          <cell r="N6">
            <v>0</v>
          </cell>
          <cell r="O6">
            <v>3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3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3</v>
          </cell>
          <cell r="EB6">
            <v>2</v>
          </cell>
          <cell r="EC6">
            <v>0</v>
          </cell>
        </row>
        <row r="7">
          <cell r="A7">
            <v>5</v>
          </cell>
          <cell r="B7">
            <v>0</v>
          </cell>
          <cell r="C7">
            <v>0</v>
          </cell>
          <cell r="D7">
            <v>0</v>
          </cell>
          <cell r="E7">
            <v>3</v>
          </cell>
          <cell r="F7">
            <v>0</v>
          </cell>
          <cell r="G7">
            <v>0</v>
          </cell>
          <cell r="H7">
            <v>0</v>
          </cell>
          <cell r="I7">
            <v>3</v>
          </cell>
          <cell r="J7">
            <v>1</v>
          </cell>
          <cell r="K7">
            <v>0</v>
          </cell>
          <cell r="L7">
            <v>3</v>
          </cell>
          <cell r="M7">
            <v>3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4</v>
          </cell>
          <cell r="EB7">
            <v>1</v>
          </cell>
          <cell r="EC7">
            <v>0</v>
          </cell>
        </row>
        <row r="8">
          <cell r="A8">
            <v>6</v>
          </cell>
          <cell r="B8">
            <v>0</v>
          </cell>
          <cell r="C8">
            <v>0</v>
          </cell>
          <cell r="D8">
            <v>0</v>
          </cell>
          <cell r="E8">
            <v>1</v>
          </cell>
          <cell r="F8">
            <v>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1</v>
          </cell>
          <cell r="L8">
            <v>3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3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2</v>
          </cell>
          <cell r="EB8">
            <v>3</v>
          </cell>
          <cell r="EC8">
            <v>0</v>
          </cell>
        </row>
        <row r="9">
          <cell r="A9">
            <v>7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1</v>
          </cell>
          <cell r="H9">
            <v>0</v>
          </cell>
          <cell r="I9">
            <v>0</v>
          </cell>
          <cell r="J9">
            <v>3</v>
          </cell>
          <cell r="K9">
            <v>0</v>
          </cell>
          <cell r="L9">
            <v>0</v>
          </cell>
          <cell r="M9">
            <v>1</v>
          </cell>
          <cell r="N9">
            <v>0</v>
          </cell>
          <cell r="O9">
            <v>0</v>
          </cell>
          <cell r="P9">
            <v>3</v>
          </cell>
          <cell r="Q9">
            <v>0</v>
          </cell>
          <cell r="R9">
            <v>0</v>
          </cell>
          <cell r="S9">
            <v>0</v>
          </cell>
          <cell r="T9">
            <v>3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3</v>
          </cell>
          <cell r="EB9">
            <v>2</v>
          </cell>
          <cell r="EC9">
            <v>0</v>
          </cell>
        </row>
        <row r="10">
          <cell r="A10">
            <v>8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3</v>
          </cell>
          <cell r="H10">
            <v>0</v>
          </cell>
          <cell r="I10">
            <v>1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</v>
          </cell>
          <cell r="P10">
            <v>0</v>
          </cell>
          <cell r="Q10">
            <v>0</v>
          </cell>
          <cell r="R10">
            <v>3</v>
          </cell>
          <cell r="S10">
            <v>0</v>
          </cell>
          <cell r="T10">
            <v>3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4</v>
          </cell>
          <cell r="EB10">
            <v>1</v>
          </cell>
          <cell r="EC10">
            <v>0</v>
          </cell>
        </row>
        <row r="11">
          <cell r="A11">
            <v>9</v>
          </cell>
          <cell r="B11">
            <v>0</v>
          </cell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0</v>
          </cell>
          <cell r="Q11">
            <v>3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2</v>
          </cell>
          <cell r="EB11">
            <v>3</v>
          </cell>
          <cell r="EC11">
            <v>0</v>
          </cell>
        </row>
        <row r="12">
          <cell r="A12">
            <v>10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3</v>
          </cell>
          <cell r="Q12">
            <v>0</v>
          </cell>
          <cell r="R12">
            <v>1</v>
          </cell>
          <cell r="S12">
            <v>0</v>
          </cell>
          <cell r="T12">
            <v>0</v>
          </cell>
          <cell r="U12">
            <v>3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2</v>
          </cell>
          <cell r="EB12">
            <v>3</v>
          </cell>
          <cell r="EC12">
            <v>0</v>
          </cell>
        </row>
        <row r="13">
          <cell r="A13">
            <v>11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3</v>
          </cell>
          <cell r="G13">
            <v>1</v>
          </cell>
          <cell r="H13">
            <v>0</v>
          </cell>
          <cell r="I13">
            <v>3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3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1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3</v>
          </cell>
          <cell r="EB13">
            <v>2</v>
          </cell>
          <cell r="EC13">
            <v>0</v>
          </cell>
        </row>
        <row r="14">
          <cell r="A14">
            <v>12</v>
          </cell>
          <cell r="B14">
            <v>0</v>
          </cell>
          <cell r="C14">
            <v>0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3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1</v>
          </cell>
          <cell r="S14">
            <v>0</v>
          </cell>
          <cell r="T14">
            <v>0</v>
          </cell>
          <cell r="U14">
            <v>3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2</v>
          </cell>
          <cell r="EB14">
            <v>3</v>
          </cell>
          <cell r="EC14">
            <v>0</v>
          </cell>
        </row>
        <row r="15">
          <cell r="A15">
            <v>13</v>
          </cell>
          <cell r="B15">
            <v>0</v>
          </cell>
          <cell r="C15">
            <v>0</v>
          </cell>
          <cell r="D15">
            <v>1</v>
          </cell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3</v>
          </cell>
          <cell r="Q15">
            <v>0</v>
          </cell>
          <cell r="R15">
            <v>0</v>
          </cell>
          <cell r="S15">
            <v>3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2</v>
          </cell>
          <cell r="EB15">
            <v>3</v>
          </cell>
          <cell r="EC15">
            <v>0</v>
          </cell>
        </row>
        <row r="16">
          <cell r="A16">
            <v>14</v>
          </cell>
          <cell r="B16">
            <v>0</v>
          </cell>
          <cell r="C16">
            <v>3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1</v>
          </cell>
          <cell r="J16">
            <v>0</v>
          </cell>
          <cell r="K16">
            <v>0</v>
          </cell>
          <cell r="L16">
            <v>1</v>
          </cell>
          <cell r="M16">
            <v>1</v>
          </cell>
          <cell r="N16">
            <v>0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1</v>
          </cell>
          <cell r="EB16">
            <v>4</v>
          </cell>
          <cell r="EC16">
            <v>0</v>
          </cell>
        </row>
        <row r="17">
          <cell r="A17">
            <v>15</v>
          </cell>
          <cell r="B17">
            <v>0</v>
          </cell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</v>
          </cell>
          <cell r="I17">
            <v>0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3</v>
          </cell>
          <cell r="S17">
            <v>0</v>
          </cell>
          <cell r="T17">
            <v>0</v>
          </cell>
          <cell r="U17">
            <v>3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2</v>
          </cell>
          <cell r="EB17">
            <v>3</v>
          </cell>
          <cell r="EC17">
            <v>0</v>
          </cell>
        </row>
        <row r="18">
          <cell r="A18">
            <v>16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1</v>
          </cell>
          <cell r="K18">
            <v>0</v>
          </cell>
          <cell r="L18">
            <v>3</v>
          </cell>
          <cell r="M18">
            <v>0</v>
          </cell>
          <cell r="N18">
            <v>3</v>
          </cell>
          <cell r="O18">
            <v>0</v>
          </cell>
          <cell r="P18">
            <v>0</v>
          </cell>
          <cell r="Q18">
            <v>1</v>
          </cell>
          <cell r="R18">
            <v>0</v>
          </cell>
          <cell r="S18">
            <v>3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3</v>
          </cell>
          <cell r="EB18">
            <v>2</v>
          </cell>
          <cell r="EC18">
            <v>0</v>
          </cell>
        </row>
        <row r="19">
          <cell r="A19">
            <v>17</v>
          </cell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0</v>
          </cell>
          <cell r="Q19">
            <v>0</v>
          </cell>
          <cell r="R19">
            <v>1</v>
          </cell>
          <cell r="S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5</v>
          </cell>
          <cell r="EC19">
            <v>0</v>
          </cell>
        </row>
        <row r="20">
          <cell r="A20">
            <v>18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1</v>
          </cell>
          <cell r="G20">
            <v>0</v>
          </cell>
          <cell r="H20">
            <v>0</v>
          </cell>
          <cell r="I20">
            <v>1</v>
          </cell>
          <cell r="J20">
            <v>1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3</v>
          </cell>
          <cell r="T20">
            <v>0</v>
          </cell>
          <cell r="U20">
            <v>0</v>
          </cell>
          <cell r="V20">
            <v>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1</v>
          </cell>
          <cell r="EB20">
            <v>4</v>
          </cell>
          <cell r="EC20">
            <v>0</v>
          </cell>
        </row>
        <row r="21">
          <cell r="A21">
            <v>19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1</v>
          </cell>
          <cell r="R21">
            <v>0</v>
          </cell>
          <cell r="S21">
            <v>3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1</v>
          </cell>
          <cell r="EB21">
            <v>4</v>
          </cell>
          <cell r="EC21">
            <v>0</v>
          </cell>
        </row>
        <row r="22">
          <cell r="A22">
            <v>20</v>
          </cell>
          <cell r="B22">
            <v>0</v>
          </cell>
          <cell r="C22">
            <v>0</v>
          </cell>
          <cell r="D22">
            <v>0</v>
          </cell>
          <cell r="E22">
            <v>1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</v>
          </cell>
          <cell r="L22">
            <v>0</v>
          </cell>
          <cell r="M22">
            <v>3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3</v>
          </cell>
          <cell r="U22">
            <v>3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4</v>
          </cell>
          <cell r="EB22">
            <v>1</v>
          </cell>
          <cell r="EC22">
            <v>0</v>
          </cell>
        </row>
        <row r="23">
          <cell r="A23">
            <v>21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 t="e">
            <v>#N/A</v>
          </cell>
          <cell r="EB23" t="e">
            <v>#N/A</v>
          </cell>
          <cell r="EC23" t="e">
            <v>#N/A</v>
          </cell>
        </row>
        <row r="24">
          <cell r="A24">
            <v>22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 t="e">
            <v>#N/A</v>
          </cell>
          <cell r="EB24" t="e">
            <v>#N/A</v>
          </cell>
          <cell r="EC24" t="e">
            <v>#N/A</v>
          </cell>
        </row>
        <row r="25">
          <cell r="A25">
            <v>23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 t="e">
            <v>#N/A</v>
          </cell>
          <cell r="EB25" t="e">
            <v>#N/A</v>
          </cell>
          <cell r="EC25" t="e">
            <v>#N/A</v>
          </cell>
        </row>
        <row r="26">
          <cell r="A26">
            <v>24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 t="e">
            <v>#N/A</v>
          </cell>
          <cell r="EB26" t="e">
            <v>#N/A</v>
          </cell>
          <cell r="EC26" t="e">
            <v>#N/A</v>
          </cell>
        </row>
        <row r="27">
          <cell r="A27">
            <v>25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 t="e">
            <v>#N/A</v>
          </cell>
          <cell r="EB27" t="e">
            <v>#N/A</v>
          </cell>
          <cell r="EC27" t="e">
            <v>#N/A</v>
          </cell>
        </row>
        <row r="28">
          <cell r="A28">
            <v>26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 t="e">
            <v>#N/A</v>
          </cell>
          <cell r="EB28" t="e">
            <v>#N/A</v>
          </cell>
          <cell r="EC28" t="e">
            <v>#N/A</v>
          </cell>
        </row>
        <row r="29">
          <cell r="A29">
            <v>27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 t="e">
            <v>#N/A</v>
          </cell>
          <cell r="EB29" t="e">
            <v>#N/A</v>
          </cell>
          <cell r="EC29" t="e">
            <v>#N/A</v>
          </cell>
        </row>
        <row r="30">
          <cell r="A30">
            <v>28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 t="e">
            <v>#N/A</v>
          </cell>
          <cell r="EB30" t="e">
            <v>#N/A</v>
          </cell>
          <cell r="EC30" t="e">
            <v>#N/A</v>
          </cell>
        </row>
        <row r="31">
          <cell r="A31">
            <v>29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 t="e">
            <v>#N/A</v>
          </cell>
          <cell r="EB31" t="e">
            <v>#N/A</v>
          </cell>
          <cell r="EC31" t="e">
            <v>#N/A</v>
          </cell>
        </row>
        <row r="32">
          <cell r="A32">
            <v>30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 t="e">
            <v>#N/A</v>
          </cell>
          <cell r="EB32" t="e">
            <v>#N/A</v>
          </cell>
          <cell r="EC32" t="e">
            <v>#N/A</v>
          </cell>
        </row>
        <row r="33">
          <cell r="A33">
            <v>31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 t="e">
            <v>#N/A</v>
          </cell>
          <cell r="EB33" t="e">
            <v>#N/A</v>
          </cell>
          <cell r="EC33" t="e">
            <v>#N/A</v>
          </cell>
        </row>
        <row r="34">
          <cell r="A34">
            <v>32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 t="e">
            <v>#N/A</v>
          </cell>
          <cell r="EB34" t="e">
            <v>#N/A</v>
          </cell>
          <cell r="EC34" t="e">
            <v>#N/A</v>
          </cell>
        </row>
        <row r="35">
          <cell r="A35">
            <v>33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 t="e">
            <v>#N/A</v>
          </cell>
          <cell r="EB35" t="e">
            <v>#N/A</v>
          </cell>
          <cell r="EC35" t="e">
            <v>#N/A</v>
          </cell>
        </row>
        <row r="36">
          <cell r="A36">
            <v>34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 t="e">
            <v>#N/A</v>
          </cell>
          <cell r="EB36" t="e">
            <v>#N/A</v>
          </cell>
          <cell r="EC36" t="e">
            <v>#N/A</v>
          </cell>
        </row>
        <row r="37">
          <cell r="A37">
            <v>35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 t="e">
            <v>#N/A</v>
          </cell>
          <cell r="EB37" t="e">
            <v>#N/A</v>
          </cell>
          <cell r="EC37" t="e">
            <v>#N/A</v>
          </cell>
        </row>
        <row r="38">
          <cell r="A38">
            <v>36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 t="e">
            <v>#N/A</v>
          </cell>
          <cell r="EB38" t="e">
            <v>#N/A</v>
          </cell>
          <cell r="EC38" t="e">
            <v>#N/A</v>
          </cell>
        </row>
        <row r="39">
          <cell r="A39">
            <v>37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 t="e">
            <v>#N/A</v>
          </cell>
          <cell r="EB39" t="e">
            <v>#N/A</v>
          </cell>
          <cell r="EC39" t="e">
            <v>#N/A</v>
          </cell>
        </row>
        <row r="40">
          <cell r="A40">
            <v>38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 t="e">
            <v>#N/A</v>
          </cell>
          <cell r="EB40" t="e">
            <v>#N/A</v>
          </cell>
          <cell r="EC40" t="e">
            <v>#N/A</v>
          </cell>
        </row>
        <row r="41">
          <cell r="A41">
            <v>39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 t="e">
            <v>#N/A</v>
          </cell>
          <cell r="EB41" t="e">
            <v>#N/A</v>
          </cell>
          <cell r="EC41" t="e">
            <v>#N/A</v>
          </cell>
        </row>
        <row r="42">
          <cell r="A42">
            <v>40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 t="e">
            <v>#N/A</v>
          </cell>
          <cell r="EB42" t="e">
            <v>#N/A</v>
          </cell>
          <cell r="EC42" t="e">
            <v>#N/A</v>
          </cell>
        </row>
        <row r="43">
          <cell r="A43">
            <v>41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 t="e">
            <v>#N/A</v>
          </cell>
          <cell r="EB43" t="e">
            <v>#N/A</v>
          </cell>
          <cell r="EC43" t="e">
            <v>#N/A</v>
          </cell>
        </row>
        <row r="44">
          <cell r="A44">
            <v>42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 t="e">
            <v>#N/A</v>
          </cell>
          <cell r="EB44" t="e">
            <v>#N/A</v>
          </cell>
          <cell r="EC44" t="e">
            <v>#N/A</v>
          </cell>
        </row>
        <row r="45">
          <cell r="A45">
            <v>43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 t="e">
            <v>#N/A</v>
          </cell>
          <cell r="EB45" t="e">
            <v>#N/A</v>
          </cell>
          <cell r="EC45" t="e">
            <v>#N/A</v>
          </cell>
        </row>
        <row r="46">
          <cell r="A46">
            <v>44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 t="e">
            <v>#N/A</v>
          </cell>
          <cell r="EB46" t="e">
            <v>#N/A</v>
          </cell>
          <cell r="EC46" t="e">
            <v>#N/A</v>
          </cell>
        </row>
        <row r="47">
          <cell r="A47">
            <v>45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 t="e">
            <v>#N/A</v>
          </cell>
          <cell r="EB47" t="e">
            <v>#N/A</v>
          </cell>
          <cell r="EC47" t="e">
            <v>#N/A</v>
          </cell>
        </row>
        <row r="48">
          <cell r="A48">
            <v>46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 t="e">
            <v>#N/A</v>
          </cell>
          <cell r="EB48" t="e">
            <v>#N/A</v>
          </cell>
          <cell r="EC48" t="e">
            <v>#N/A</v>
          </cell>
        </row>
        <row r="49">
          <cell r="A49">
            <v>47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 t="e">
            <v>#N/A</v>
          </cell>
          <cell r="EB49" t="e">
            <v>#N/A</v>
          </cell>
          <cell r="EC49" t="e">
            <v>#N/A</v>
          </cell>
        </row>
        <row r="50">
          <cell r="A50">
            <v>48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 t="e">
            <v>#N/A</v>
          </cell>
          <cell r="EB50" t="e">
            <v>#N/A</v>
          </cell>
          <cell r="EC50" t="e">
            <v>#N/A</v>
          </cell>
        </row>
        <row r="51">
          <cell r="A51">
            <v>49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 t="e">
            <v>#N/A</v>
          </cell>
          <cell r="EB51" t="e">
            <v>#N/A</v>
          </cell>
          <cell r="EC51" t="e">
            <v>#N/A</v>
          </cell>
        </row>
        <row r="52">
          <cell r="A52">
            <v>50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 t="e">
            <v>#N/A</v>
          </cell>
          <cell r="EB52" t="e">
            <v>#N/A</v>
          </cell>
          <cell r="EC52" t="e">
            <v>#N/A</v>
          </cell>
        </row>
        <row r="53">
          <cell r="A53">
            <v>51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 t="e">
            <v>#N/A</v>
          </cell>
          <cell r="EB53" t="e">
            <v>#N/A</v>
          </cell>
          <cell r="EC53" t="e">
            <v>#N/A</v>
          </cell>
        </row>
        <row r="54">
          <cell r="A54">
            <v>52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 t="e">
            <v>#N/A</v>
          </cell>
          <cell r="EB54" t="e">
            <v>#N/A</v>
          </cell>
          <cell r="EC54" t="e">
            <v>#N/A</v>
          </cell>
        </row>
        <row r="55">
          <cell r="A55">
            <v>53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 t="e">
            <v>#N/A</v>
          </cell>
          <cell r="EB55" t="e">
            <v>#N/A</v>
          </cell>
          <cell r="EC55" t="e">
            <v>#N/A</v>
          </cell>
        </row>
        <row r="56">
          <cell r="A56">
            <v>54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 t="e">
            <v>#N/A</v>
          </cell>
          <cell r="EB56" t="e">
            <v>#N/A</v>
          </cell>
          <cell r="EC56" t="e">
            <v>#N/A</v>
          </cell>
        </row>
        <row r="57">
          <cell r="A57">
            <v>55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 t="e">
            <v>#N/A</v>
          </cell>
          <cell r="EB57" t="e">
            <v>#N/A</v>
          </cell>
          <cell r="EC57" t="e">
            <v>#N/A</v>
          </cell>
        </row>
        <row r="58">
          <cell r="A58">
            <v>56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 t="e">
            <v>#N/A</v>
          </cell>
          <cell r="EB58" t="e">
            <v>#N/A</v>
          </cell>
          <cell r="EC58" t="e">
            <v>#N/A</v>
          </cell>
        </row>
        <row r="59">
          <cell r="A59">
            <v>57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 t="e">
            <v>#N/A</v>
          </cell>
          <cell r="EB59" t="e">
            <v>#N/A</v>
          </cell>
          <cell r="EC59" t="e">
            <v>#N/A</v>
          </cell>
        </row>
        <row r="60">
          <cell r="A60">
            <v>58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 t="e">
            <v>#N/A</v>
          </cell>
          <cell r="EB60" t="e">
            <v>#N/A</v>
          </cell>
          <cell r="EC60" t="e">
            <v>#N/A</v>
          </cell>
        </row>
        <row r="61">
          <cell r="A61">
            <v>59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 t="e">
            <v>#N/A</v>
          </cell>
          <cell r="EB61" t="e">
            <v>#N/A</v>
          </cell>
          <cell r="EC61" t="e">
            <v>#N/A</v>
          </cell>
        </row>
        <row r="62">
          <cell r="A62">
            <v>60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 t="e">
            <v>#N/A</v>
          </cell>
          <cell r="EB62" t="e">
            <v>#N/A</v>
          </cell>
          <cell r="EC62" t="e">
            <v>#N/A</v>
          </cell>
        </row>
        <row r="63">
          <cell r="A63">
            <v>61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 t="e">
            <v>#N/A</v>
          </cell>
          <cell r="EB63" t="e">
            <v>#N/A</v>
          </cell>
          <cell r="EC63" t="e">
            <v>#N/A</v>
          </cell>
        </row>
        <row r="64">
          <cell r="A64">
            <v>62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 t="e">
            <v>#N/A</v>
          </cell>
          <cell r="EB64" t="e">
            <v>#N/A</v>
          </cell>
          <cell r="EC64" t="e">
            <v>#N/A</v>
          </cell>
        </row>
        <row r="65">
          <cell r="A65">
            <v>63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 t="e">
            <v>#N/A</v>
          </cell>
          <cell r="EB65" t="e">
            <v>#N/A</v>
          </cell>
          <cell r="EC65" t="e">
            <v>#N/A</v>
          </cell>
        </row>
        <row r="66">
          <cell r="A66">
            <v>64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 t="e">
            <v>#N/A</v>
          </cell>
          <cell r="EB66" t="e">
            <v>#N/A</v>
          </cell>
          <cell r="EC66" t="e">
            <v>#N/A</v>
          </cell>
        </row>
        <row r="67">
          <cell r="A67">
            <v>65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 t="e">
            <v>#N/A</v>
          </cell>
          <cell r="EB67" t="e">
            <v>#N/A</v>
          </cell>
          <cell r="EC67" t="e">
            <v>#N/A</v>
          </cell>
        </row>
        <row r="68">
          <cell r="A68">
            <v>66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 t="e">
            <v>#N/A</v>
          </cell>
          <cell r="EB68" t="e">
            <v>#N/A</v>
          </cell>
          <cell r="EC68" t="e">
            <v>#N/A</v>
          </cell>
        </row>
        <row r="69">
          <cell r="A69">
            <v>67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 t="e">
            <v>#N/A</v>
          </cell>
          <cell r="EB69" t="e">
            <v>#N/A</v>
          </cell>
          <cell r="EC69" t="e">
            <v>#N/A</v>
          </cell>
        </row>
        <row r="70">
          <cell r="A70">
            <v>68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 t="e">
            <v>#N/A</v>
          </cell>
          <cell r="EB70" t="e">
            <v>#N/A</v>
          </cell>
          <cell r="EC70" t="e">
            <v>#N/A</v>
          </cell>
        </row>
        <row r="71">
          <cell r="A71">
            <v>69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 t="e">
            <v>#N/A</v>
          </cell>
          <cell r="EB71" t="e">
            <v>#N/A</v>
          </cell>
          <cell r="EC71" t="e">
            <v>#N/A</v>
          </cell>
        </row>
        <row r="72">
          <cell r="A72">
            <v>70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 t="e">
            <v>#N/A</v>
          </cell>
          <cell r="EB72" t="e">
            <v>#N/A</v>
          </cell>
          <cell r="EC72" t="e">
            <v>#N/A</v>
          </cell>
        </row>
        <row r="73">
          <cell r="A73">
            <v>71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 t="e">
            <v>#N/A</v>
          </cell>
          <cell r="EB73" t="e">
            <v>#N/A</v>
          </cell>
          <cell r="EC73" t="e">
            <v>#N/A</v>
          </cell>
        </row>
        <row r="74">
          <cell r="A74">
            <v>72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 t="e">
            <v>#N/A</v>
          </cell>
          <cell r="EB74" t="e">
            <v>#N/A</v>
          </cell>
          <cell r="EC74" t="e">
            <v>#N/A</v>
          </cell>
        </row>
        <row r="75">
          <cell r="A75">
            <v>73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 t="e">
            <v>#N/A</v>
          </cell>
          <cell r="EB75" t="e">
            <v>#N/A</v>
          </cell>
          <cell r="EC75" t="e">
            <v>#N/A</v>
          </cell>
        </row>
        <row r="76">
          <cell r="A76">
            <v>74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 t="e">
            <v>#N/A</v>
          </cell>
          <cell r="EB76" t="e">
            <v>#N/A</v>
          </cell>
          <cell r="EC76" t="e">
            <v>#N/A</v>
          </cell>
        </row>
        <row r="77">
          <cell r="A77">
            <v>75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 t="e">
            <v>#N/A</v>
          </cell>
          <cell r="EB77" t="e">
            <v>#N/A</v>
          </cell>
          <cell r="EC77" t="e">
            <v>#N/A</v>
          </cell>
        </row>
        <row r="78">
          <cell r="A78">
            <v>76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 t="e">
            <v>#N/A</v>
          </cell>
          <cell r="EB78" t="e">
            <v>#N/A</v>
          </cell>
          <cell r="EC78" t="e">
            <v>#N/A</v>
          </cell>
        </row>
        <row r="79">
          <cell r="A79">
            <v>77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 t="e">
            <v>#N/A</v>
          </cell>
          <cell r="EB79" t="e">
            <v>#N/A</v>
          </cell>
          <cell r="EC79" t="e">
            <v>#N/A</v>
          </cell>
        </row>
        <row r="80">
          <cell r="A80">
            <v>78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 t="e">
            <v>#N/A</v>
          </cell>
          <cell r="EB80" t="e">
            <v>#N/A</v>
          </cell>
          <cell r="EC80" t="e">
            <v>#N/A</v>
          </cell>
        </row>
        <row r="81">
          <cell r="A81">
            <v>79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 t="e">
            <v>#N/A</v>
          </cell>
          <cell r="EB81" t="e">
            <v>#N/A</v>
          </cell>
          <cell r="EC81" t="e">
            <v>#N/A</v>
          </cell>
        </row>
        <row r="82">
          <cell r="A82">
            <v>80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 t="e">
            <v>#N/A</v>
          </cell>
          <cell r="EB82" t="e">
            <v>#N/A</v>
          </cell>
          <cell r="EC82" t="e">
            <v>#N/A</v>
          </cell>
        </row>
        <row r="83">
          <cell r="A83">
            <v>81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 t="e">
            <v>#N/A</v>
          </cell>
          <cell r="EB83" t="e">
            <v>#N/A</v>
          </cell>
          <cell r="EC83" t="e">
            <v>#N/A</v>
          </cell>
        </row>
        <row r="84">
          <cell r="A84">
            <v>82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 t="e">
            <v>#N/A</v>
          </cell>
          <cell r="EB84" t="e">
            <v>#N/A</v>
          </cell>
          <cell r="EC84" t="e">
            <v>#N/A</v>
          </cell>
        </row>
        <row r="85">
          <cell r="A85">
            <v>83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 t="e">
            <v>#N/A</v>
          </cell>
          <cell r="EB85" t="e">
            <v>#N/A</v>
          </cell>
          <cell r="EC85" t="e">
            <v>#N/A</v>
          </cell>
        </row>
        <row r="86">
          <cell r="A86">
            <v>84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 t="e">
            <v>#N/A</v>
          </cell>
          <cell r="EB86" t="e">
            <v>#N/A</v>
          </cell>
          <cell r="EC86" t="e">
            <v>#N/A</v>
          </cell>
        </row>
        <row r="87">
          <cell r="A87">
            <v>85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 t="e">
            <v>#N/A</v>
          </cell>
          <cell r="EB87" t="e">
            <v>#N/A</v>
          </cell>
          <cell r="EC87" t="e">
            <v>#N/A</v>
          </cell>
        </row>
        <row r="88">
          <cell r="A88">
            <v>86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 t="e">
            <v>#N/A</v>
          </cell>
          <cell r="EB88" t="e">
            <v>#N/A</v>
          </cell>
          <cell r="EC88" t="e">
            <v>#N/A</v>
          </cell>
        </row>
        <row r="89">
          <cell r="A89">
            <v>87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 t="e">
            <v>#N/A</v>
          </cell>
          <cell r="EB89" t="e">
            <v>#N/A</v>
          </cell>
          <cell r="EC89" t="e">
            <v>#N/A</v>
          </cell>
        </row>
        <row r="90">
          <cell r="A90">
            <v>88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 t="e">
            <v>#N/A</v>
          </cell>
          <cell r="EB90" t="e">
            <v>#N/A</v>
          </cell>
          <cell r="EC90" t="e">
            <v>#N/A</v>
          </cell>
        </row>
        <row r="91">
          <cell r="A91">
            <v>89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 t="e">
            <v>#N/A</v>
          </cell>
          <cell r="EB91" t="e">
            <v>#N/A</v>
          </cell>
          <cell r="EC91" t="e">
            <v>#N/A</v>
          </cell>
        </row>
        <row r="92">
          <cell r="A92">
            <v>90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 t="e">
            <v>#N/A</v>
          </cell>
          <cell r="EB92" t="e">
            <v>#N/A</v>
          </cell>
          <cell r="EC92" t="e">
            <v>#N/A</v>
          </cell>
        </row>
        <row r="93">
          <cell r="A93">
            <v>91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A93" t="e">
            <v>#N/A</v>
          </cell>
          <cell r="EB93" t="e">
            <v>#N/A</v>
          </cell>
          <cell r="EC93" t="e">
            <v>#N/A</v>
          </cell>
        </row>
        <row r="94">
          <cell r="A94">
            <v>92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 t="e">
            <v>#N/A</v>
          </cell>
          <cell r="EB94" t="e">
            <v>#N/A</v>
          </cell>
          <cell r="EC94" t="e">
            <v>#N/A</v>
          </cell>
        </row>
        <row r="95">
          <cell r="A95">
            <v>93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 t="e">
            <v>#N/A</v>
          </cell>
          <cell r="EB95" t="e">
            <v>#N/A</v>
          </cell>
          <cell r="EC95" t="e">
            <v>#N/A</v>
          </cell>
        </row>
        <row r="96">
          <cell r="A96">
            <v>94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 t="e">
            <v>#N/A</v>
          </cell>
          <cell r="EB96" t="e">
            <v>#N/A</v>
          </cell>
          <cell r="EC96" t="e">
            <v>#N/A</v>
          </cell>
        </row>
        <row r="97">
          <cell r="A97">
            <v>95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 t="e">
            <v>#N/A</v>
          </cell>
          <cell r="EB97" t="e">
            <v>#N/A</v>
          </cell>
          <cell r="EC97" t="e">
            <v>#N/A</v>
          </cell>
        </row>
        <row r="98">
          <cell r="A98">
            <v>96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 t="e">
            <v>#N/A</v>
          </cell>
          <cell r="EB98" t="e">
            <v>#N/A</v>
          </cell>
          <cell r="EC98" t="e">
            <v>#N/A</v>
          </cell>
        </row>
        <row r="99">
          <cell r="A99">
            <v>97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 t="e">
            <v>#N/A</v>
          </cell>
          <cell r="EB99" t="e">
            <v>#N/A</v>
          </cell>
          <cell r="EC99" t="e">
            <v>#N/A</v>
          </cell>
        </row>
        <row r="100">
          <cell r="A100">
            <v>98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 t="e">
            <v>#N/A</v>
          </cell>
          <cell r="EB100" t="e">
            <v>#N/A</v>
          </cell>
          <cell r="EC100" t="e">
            <v>#N/A</v>
          </cell>
        </row>
        <row r="101">
          <cell r="A101">
            <v>99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 t="e">
            <v>#N/A</v>
          </cell>
          <cell r="EB101" t="e">
            <v>#N/A</v>
          </cell>
          <cell r="EC101" t="e">
            <v>#N/A</v>
          </cell>
        </row>
        <row r="102">
          <cell r="A102">
            <v>100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 t="e">
            <v>#N/A</v>
          </cell>
          <cell r="EB102" t="e">
            <v>#N/A</v>
          </cell>
          <cell r="EC102" t="e">
            <v>#N/A</v>
          </cell>
        </row>
        <row r="103">
          <cell r="A103">
            <v>101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 t="e">
            <v>#N/A</v>
          </cell>
          <cell r="EB103" t="e">
            <v>#N/A</v>
          </cell>
          <cell r="EC103" t="e">
            <v>#N/A</v>
          </cell>
        </row>
        <row r="104">
          <cell r="A104">
            <v>102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 t="e">
            <v>#N/A</v>
          </cell>
          <cell r="EB104" t="e">
            <v>#N/A</v>
          </cell>
          <cell r="EC104" t="e">
            <v>#N/A</v>
          </cell>
        </row>
        <row r="105">
          <cell r="A105">
            <v>103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 t="e">
            <v>#N/A</v>
          </cell>
          <cell r="EB105" t="e">
            <v>#N/A</v>
          </cell>
          <cell r="EC105" t="e">
            <v>#N/A</v>
          </cell>
        </row>
        <row r="106">
          <cell r="A106">
            <v>104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 t="e">
            <v>#N/A</v>
          </cell>
          <cell r="EB106" t="e">
            <v>#N/A</v>
          </cell>
          <cell r="EC106" t="e">
            <v>#N/A</v>
          </cell>
        </row>
        <row r="107">
          <cell r="A107">
            <v>105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 t="e">
            <v>#N/A</v>
          </cell>
          <cell r="EB107" t="e">
            <v>#N/A</v>
          </cell>
          <cell r="EC107" t="e">
            <v>#N/A</v>
          </cell>
        </row>
        <row r="108">
          <cell r="A108">
            <v>106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 t="e">
            <v>#N/A</v>
          </cell>
          <cell r="EB108" t="e">
            <v>#N/A</v>
          </cell>
          <cell r="EC108" t="e">
            <v>#N/A</v>
          </cell>
        </row>
        <row r="109">
          <cell r="A109">
            <v>107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 t="e">
            <v>#N/A</v>
          </cell>
          <cell r="EB109" t="e">
            <v>#N/A</v>
          </cell>
          <cell r="EC109" t="e">
            <v>#N/A</v>
          </cell>
        </row>
        <row r="110">
          <cell r="A110">
            <v>108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 t="e">
            <v>#N/A</v>
          </cell>
          <cell r="EB110" t="e">
            <v>#N/A</v>
          </cell>
          <cell r="EC110" t="e">
            <v>#N/A</v>
          </cell>
        </row>
        <row r="111">
          <cell r="A111">
            <v>109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 t="e">
            <v>#N/A</v>
          </cell>
          <cell r="EB111" t="e">
            <v>#N/A</v>
          </cell>
          <cell r="EC111" t="e">
            <v>#N/A</v>
          </cell>
        </row>
        <row r="112">
          <cell r="A112">
            <v>110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 t="e">
            <v>#N/A</v>
          </cell>
          <cell r="EB112" t="e">
            <v>#N/A</v>
          </cell>
          <cell r="EC112" t="e">
            <v>#N/A</v>
          </cell>
        </row>
        <row r="113">
          <cell r="A113">
            <v>111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 t="e">
            <v>#N/A</v>
          </cell>
          <cell r="EB113" t="e">
            <v>#N/A</v>
          </cell>
          <cell r="EC113" t="e">
            <v>#N/A</v>
          </cell>
        </row>
        <row r="114">
          <cell r="A114">
            <v>112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 t="e">
            <v>#N/A</v>
          </cell>
          <cell r="EB114" t="e">
            <v>#N/A</v>
          </cell>
          <cell r="EC114" t="e">
            <v>#N/A</v>
          </cell>
        </row>
        <row r="115">
          <cell r="A115">
            <v>113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 t="e">
            <v>#N/A</v>
          </cell>
          <cell r="EB115" t="e">
            <v>#N/A</v>
          </cell>
          <cell r="EC115" t="e">
            <v>#N/A</v>
          </cell>
        </row>
        <row r="116">
          <cell r="A116">
            <v>114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 t="e">
            <v>#N/A</v>
          </cell>
          <cell r="EB116" t="e">
            <v>#N/A</v>
          </cell>
          <cell r="EC116" t="e">
            <v>#N/A</v>
          </cell>
        </row>
        <row r="117">
          <cell r="A117">
            <v>115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 t="e">
            <v>#N/A</v>
          </cell>
          <cell r="EB117" t="e">
            <v>#N/A</v>
          </cell>
          <cell r="EC117" t="e">
            <v>#N/A</v>
          </cell>
        </row>
        <row r="118">
          <cell r="A118">
            <v>116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 t="e">
            <v>#N/A</v>
          </cell>
          <cell r="EB118" t="e">
            <v>#N/A</v>
          </cell>
          <cell r="EC118" t="e">
            <v>#N/A</v>
          </cell>
        </row>
        <row r="119">
          <cell r="A119">
            <v>117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 t="e">
            <v>#N/A</v>
          </cell>
          <cell r="EB119" t="e">
            <v>#N/A</v>
          </cell>
          <cell r="EC119" t="e">
            <v>#N/A</v>
          </cell>
        </row>
        <row r="120">
          <cell r="A120">
            <v>118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 t="e">
            <v>#N/A</v>
          </cell>
          <cell r="EB120" t="e">
            <v>#N/A</v>
          </cell>
          <cell r="EC120" t="e">
            <v>#N/A</v>
          </cell>
        </row>
        <row r="121">
          <cell r="A121">
            <v>119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 t="e">
            <v>#N/A</v>
          </cell>
          <cell r="EB121" t="e">
            <v>#N/A</v>
          </cell>
          <cell r="EC121" t="e">
            <v>#N/A</v>
          </cell>
        </row>
        <row r="122">
          <cell r="A122">
            <v>120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 t="e">
            <v>#N/A</v>
          </cell>
          <cell r="EB122" t="e">
            <v>#N/A</v>
          </cell>
          <cell r="EC122" t="e">
            <v>#N/A</v>
          </cell>
        </row>
        <row r="123">
          <cell r="A123">
            <v>121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 t="e">
            <v>#N/A</v>
          </cell>
          <cell r="EB123" t="e">
            <v>#N/A</v>
          </cell>
          <cell r="EC123" t="e">
            <v>#N/A</v>
          </cell>
        </row>
        <row r="124">
          <cell r="A124">
            <v>122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 t="e">
            <v>#N/A</v>
          </cell>
          <cell r="EB124" t="e">
            <v>#N/A</v>
          </cell>
          <cell r="EC124" t="e">
            <v>#N/A</v>
          </cell>
        </row>
        <row r="125">
          <cell r="A125">
            <v>123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 t="e">
            <v>#N/A</v>
          </cell>
          <cell r="EB125" t="e">
            <v>#N/A</v>
          </cell>
          <cell r="EC125" t="e">
            <v>#N/A</v>
          </cell>
        </row>
        <row r="126">
          <cell r="A126">
            <v>124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 t="e">
            <v>#N/A</v>
          </cell>
          <cell r="EB126" t="e">
            <v>#N/A</v>
          </cell>
          <cell r="EC126" t="e">
            <v>#N/A</v>
          </cell>
        </row>
        <row r="127">
          <cell r="A127">
            <v>125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 t="e">
            <v>#N/A</v>
          </cell>
          <cell r="EB127" t="e">
            <v>#N/A</v>
          </cell>
          <cell r="EC127" t="e">
            <v>#N/A</v>
          </cell>
        </row>
        <row r="128">
          <cell r="A128">
            <v>126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 t="e">
            <v>#N/A</v>
          </cell>
          <cell r="EB128" t="e">
            <v>#N/A</v>
          </cell>
          <cell r="EC128" t="e">
            <v>#N/A</v>
          </cell>
        </row>
        <row r="129">
          <cell r="A129">
            <v>127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 t="e">
            <v>#N/A</v>
          </cell>
          <cell r="EB129" t="e">
            <v>#N/A</v>
          </cell>
          <cell r="EC129" t="e">
            <v>#N/A</v>
          </cell>
        </row>
        <row r="130">
          <cell r="A130">
            <v>128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 t="e">
            <v>#N/A</v>
          </cell>
          <cell r="EB130" t="e">
            <v>#N/A</v>
          </cell>
          <cell r="EC130" t="e">
            <v>#N/A</v>
          </cell>
        </row>
      </sheetData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BA22"/>
  <sheetViews>
    <sheetView tabSelected="1" workbookViewId="0"/>
  </sheetViews>
  <sheetFormatPr baseColWidth="10" defaultRowHeight="15" x14ac:dyDescent="0.25"/>
  <cols>
    <col min="1" max="1" width="4.85546875" customWidth="1"/>
    <col min="2" max="2" width="4.140625" customWidth="1"/>
    <col min="3" max="3" width="24.7109375" bestFit="1" customWidth="1"/>
    <col min="4" max="4" width="8" customWidth="1"/>
    <col min="5" max="5" width="4.5703125" customWidth="1"/>
    <col min="6" max="6" width="5.42578125" customWidth="1"/>
    <col min="7" max="7" width="5.5703125" hidden="1" customWidth="1"/>
    <col min="8" max="8" width="5.85546875" customWidth="1"/>
    <col min="9" max="9" width="5.5703125" customWidth="1"/>
    <col min="10" max="10" width="4.140625" customWidth="1"/>
    <col min="11" max="11" width="5.140625" customWidth="1"/>
    <col min="12" max="12" width="5.7109375" customWidth="1"/>
    <col min="13" max="13" width="4.5703125" hidden="1" customWidth="1"/>
    <col min="14" max="14" width="5.7109375" hidden="1" customWidth="1"/>
    <col min="15" max="15" width="4.5703125" hidden="1" customWidth="1"/>
    <col min="16" max="16" width="5.7109375" hidden="1" customWidth="1"/>
    <col min="17" max="17" width="4.5703125" hidden="1" customWidth="1"/>
    <col min="18" max="18" width="5" hidden="1" customWidth="1"/>
    <col min="19" max="19" width="4.5703125" hidden="1" customWidth="1"/>
    <col min="20" max="20" width="5" hidden="1" customWidth="1"/>
    <col min="21" max="21" width="4.5703125" hidden="1" customWidth="1"/>
    <col min="22" max="22" width="5" hidden="1" customWidth="1"/>
    <col min="23" max="23" width="4.5703125" hidden="1" customWidth="1"/>
    <col min="24" max="24" width="5" hidden="1" customWidth="1"/>
    <col min="25" max="25" width="4.5703125" hidden="1" customWidth="1"/>
    <col min="26" max="26" width="5" hidden="1" customWidth="1"/>
    <col min="27" max="27" width="4.5703125" hidden="1" customWidth="1"/>
    <col min="28" max="28" width="5" hidden="1" customWidth="1"/>
    <col min="29" max="29" width="4.5703125" hidden="1" customWidth="1"/>
    <col min="30" max="30" width="5" hidden="1" customWidth="1"/>
    <col min="31" max="31" width="5.5703125" hidden="1" customWidth="1"/>
    <col min="32" max="32" width="6" hidden="1" customWidth="1"/>
    <col min="33" max="33" width="5.5703125" hidden="1" customWidth="1"/>
    <col min="34" max="34" width="6" hidden="1" customWidth="1"/>
    <col min="35" max="35" width="5.5703125" hidden="1" customWidth="1"/>
    <col min="36" max="36" width="6" hidden="1" customWidth="1"/>
    <col min="37" max="37" width="5.5703125" hidden="1" customWidth="1"/>
    <col min="38" max="38" width="6" hidden="1" customWidth="1"/>
    <col min="39" max="39" width="5.5703125" hidden="1" customWidth="1"/>
    <col min="40" max="40" width="6" hidden="1" customWidth="1"/>
    <col min="41" max="41" width="5.5703125" hidden="1" customWidth="1"/>
    <col min="42" max="42" width="6" hidden="1" customWidth="1"/>
    <col min="43" max="43" width="5.5703125" hidden="1" customWidth="1"/>
    <col min="44" max="44" width="6" hidden="1" customWidth="1"/>
    <col min="45" max="45" width="5.5703125" hidden="1" customWidth="1"/>
    <col min="46" max="46" width="6" hidden="1" customWidth="1"/>
    <col min="47" max="47" width="15.7109375" hidden="1" customWidth="1"/>
    <col min="48" max="48" width="4.140625" hidden="1" customWidth="1"/>
    <col min="49" max="49" width="7.85546875" customWidth="1"/>
    <col min="50" max="50" width="0" hidden="1" customWidth="1"/>
    <col min="51" max="51" width="4.42578125" customWidth="1"/>
    <col min="52" max="52" width="4" customWidth="1"/>
    <col min="53" max="53" width="4" hidden="1" customWidth="1"/>
  </cols>
  <sheetData>
    <row r="1" spans="1:53" x14ac:dyDescent="0.25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2"/>
      <c r="L1" s="3"/>
      <c r="M1" s="4" t="s">
        <v>1</v>
      </c>
      <c r="N1" s="4"/>
      <c r="O1" s="5" t="s">
        <v>2</v>
      </c>
      <c r="P1" s="5"/>
      <c r="Q1" s="4" t="s">
        <v>3</v>
      </c>
      <c r="R1" s="4"/>
      <c r="S1" s="5" t="s">
        <v>4</v>
      </c>
      <c r="T1" s="6"/>
      <c r="U1" s="4" t="s">
        <v>5</v>
      </c>
      <c r="V1" s="7"/>
      <c r="W1" s="5" t="s">
        <v>6</v>
      </c>
      <c r="X1" s="6"/>
      <c r="Y1" s="4" t="s">
        <v>7</v>
      </c>
      <c r="Z1" s="7"/>
      <c r="AA1" s="5" t="s">
        <v>8</v>
      </c>
      <c r="AB1" s="6"/>
      <c r="AC1" s="4" t="s">
        <v>9</v>
      </c>
      <c r="AD1" s="7"/>
      <c r="AE1" s="5" t="s">
        <v>10</v>
      </c>
      <c r="AF1" s="6"/>
      <c r="AG1" s="4" t="s">
        <v>11</v>
      </c>
      <c r="AH1" s="7"/>
      <c r="AI1" s="5" t="s">
        <v>12</v>
      </c>
      <c r="AJ1" s="6"/>
      <c r="AK1" s="4" t="s">
        <v>13</v>
      </c>
      <c r="AL1" s="7"/>
      <c r="AM1" s="5" t="s">
        <v>14</v>
      </c>
      <c r="AN1" s="6"/>
      <c r="AO1" s="5" t="s">
        <v>15</v>
      </c>
      <c r="AP1" s="6"/>
      <c r="AQ1" s="5" t="s">
        <v>16</v>
      </c>
      <c r="AR1" s="6"/>
      <c r="AS1" s="5" t="s">
        <v>17</v>
      </c>
      <c r="AT1" s="6"/>
      <c r="AU1" s="1"/>
      <c r="AV1" s="1"/>
      <c r="AW1" s="2"/>
      <c r="AX1" s="2"/>
      <c r="AY1" s="2"/>
      <c r="AZ1" s="2"/>
      <c r="BA1" s="3"/>
    </row>
    <row r="2" spans="1:53" x14ac:dyDescent="0.25">
      <c r="A2" s="8" t="s">
        <v>18</v>
      </c>
      <c r="B2" s="9" t="s">
        <v>19</v>
      </c>
      <c r="C2" s="10" t="s">
        <v>20</v>
      </c>
      <c r="D2" s="11" t="s">
        <v>21</v>
      </c>
      <c r="E2" s="12" t="s">
        <v>22</v>
      </c>
      <c r="F2" s="11" t="s">
        <v>23</v>
      </c>
      <c r="G2" s="11" t="s">
        <v>24</v>
      </c>
      <c r="H2" s="13" t="s">
        <v>25</v>
      </c>
      <c r="I2" s="14" t="s">
        <v>26</v>
      </c>
      <c r="J2" s="15" t="s">
        <v>27</v>
      </c>
      <c r="K2" s="16" t="s">
        <v>28</v>
      </c>
      <c r="L2" s="17" t="s">
        <v>29</v>
      </c>
      <c r="M2" s="18" t="s">
        <v>30</v>
      </c>
      <c r="N2" s="19" t="s">
        <v>31</v>
      </c>
      <c r="O2" s="18" t="s">
        <v>32</v>
      </c>
      <c r="P2" s="19" t="s">
        <v>33</v>
      </c>
      <c r="Q2" s="18" t="s">
        <v>34</v>
      </c>
      <c r="R2" s="19" t="s">
        <v>35</v>
      </c>
      <c r="S2" s="18" t="s">
        <v>36</v>
      </c>
      <c r="T2" s="19" t="s">
        <v>37</v>
      </c>
      <c r="U2" s="18" t="s">
        <v>38</v>
      </c>
      <c r="V2" s="19" t="s">
        <v>39</v>
      </c>
      <c r="W2" s="18" t="s">
        <v>40</v>
      </c>
      <c r="X2" s="19" t="s">
        <v>41</v>
      </c>
      <c r="Y2" s="18" t="s">
        <v>42</v>
      </c>
      <c r="Z2" s="19" t="s">
        <v>43</v>
      </c>
      <c r="AA2" s="18" t="s">
        <v>44</v>
      </c>
      <c r="AB2" s="19" t="s">
        <v>45</v>
      </c>
      <c r="AC2" s="18" t="s">
        <v>46</v>
      </c>
      <c r="AD2" s="19" t="s">
        <v>47</v>
      </c>
      <c r="AE2" s="18" t="s">
        <v>48</v>
      </c>
      <c r="AF2" s="19" t="s">
        <v>49</v>
      </c>
      <c r="AG2" s="18" t="s">
        <v>50</v>
      </c>
      <c r="AH2" s="19" t="s">
        <v>51</v>
      </c>
      <c r="AI2" s="18" t="s">
        <v>52</v>
      </c>
      <c r="AJ2" s="19" t="s">
        <v>53</v>
      </c>
      <c r="AK2" s="18" t="s">
        <v>54</v>
      </c>
      <c r="AL2" s="19" t="s">
        <v>55</v>
      </c>
      <c r="AM2" s="18" t="s">
        <v>56</v>
      </c>
      <c r="AN2" s="19" t="s">
        <v>57</v>
      </c>
      <c r="AO2" s="18" t="s">
        <v>58</v>
      </c>
      <c r="AP2" s="19" t="s">
        <v>59</v>
      </c>
      <c r="AQ2" s="18" t="s">
        <v>60</v>
      </c>
      <c r="AR2" s="19" t="s">
        <v>61</v>
      </c>
      <c r="AS2" s="18" t="s">
        <v>62</v>
      </c>
      <c r="AT2" s="19" t="s">
        <v>63</v>
      </c>
      <c r="AU2" s="14" t="s">
        <v>64</v>
      </c>
      <c r="AV2" s="20" t="s">
        <v>65</v>
      </c>
      <c r="AW2" s="21" t="s">
        <v>66</v>
      </c>
      <c r="AX2" s="22"/>
      <c r="AY2" s="23" t="s">
        <v>67</v>
      </c>
      <c r="AZ2" s="24" t="s">
        <v>68</v>
      </c>
      <c r="BA2" s="25" t="s">
        <v>69</v>
      </c>
    </row>
    <row r="3" spans="1:53" x14ac:dyDescent="0.25">
      <c r="A3" s="26">
        <v>1</v>
      </c>
      <c r="B3" s="27">
        <v>3</v>
      </c>
      <c r="C3" s="28" t="s">
        <v>70</v>
      </c>
      <c r="D3" s="29" t="s">
        <v>71</v>
      </c>
      <c r="E3" s="30" t="s">
        <v>72</v>
      </c>
      <c r="F3" s="29" t="s">
        <v>73</v>
      </c>
      <c r="G3" s="29" t="s">
        <v>74</v>
      </c>
      <c r="H3" s="31" t="s">
        <v>75</v>
      </c>
      <c r="I3" s="32">
        <v>2712</v>
      </c>
      <c r="J3" s="33">
        <f t="shared" ref="J3:J22" si="0">M3+O3+Q3+S3+U3+W3+Y3+AA3+AC3+AE3+AG3+AI3+AK3+AM3+AO3+AQ3+AS3</f>
        <v>13</v>
      </c>
      <c r="K3" s="34">
        <f>VLOOKUP(B3,[1]TableRésultats!$A$3:$B$130,2,FALSE)</f>
        <v>0</v>
      </c>
      <c r="L3" s="35">
        <f t="shared" ref="L3:L22" si="1">N3+P3+R3+T3+V3+X3+Z3+AB3+AD3+AF3+AH3+AJ3+AL3+AN3+AP3+AR3+AT3</f>
        <v>275</v>
      </c>
      <c r="M3" s="36">
        <f t="shared" ref="M3:M22" si="2">VLOOKUP($C3,res_match1,2,FALSE)</f>
        <v>3</v>
      </c>
      <c r="N3" s="37">
        <f t="shared" ref="N3:N22" si="3">VLOOKUP($C3,res_match1,3,FALSE)</f>
        <v>6</v>
      </c>
      <c r="O3" s="36">
        <f t="shared" ref="O3:O22" si="4">VLOOKUP($C3,res_match2,2,FALSE)</f>
        <v>3</v>
      </c>
      <c r="P3" s="37">
        <f t="shared" ref="P3:P22" si="5">VLOOKUP($C3,res_match2,3,FALSE)</f>
        <v>77</v>
      </c>
      <c r="Q3" s="38">
        <f t="shared" ref="Q3:Q22" si="6">VLOOKUP($C3,res_match3,2,FALSE)</f>
        <v>3</v>
      </c>
      <c r="R3" s="39">
        <f t="shared" ref="R3:R22" si="7">VLOOKUP($C3,res_match3,3,FALSE)</f>
        <v>100</v>
      </c>
      <c r="S3" s="38">
        <f t="shared" ref="S3:S22" si="8">VLOOKUP($C3,res_match4,2,FALSE)</f>
        <v>1</v>
      </c>
      <c r="T3" s="39">
        <f t="shared" ref="T3:T22" si="9">VLOOKUP($C3,res_match4,3,FALSE)</f>
        <v>-8</v>
      </c>
      <c r="U3" s="38">
        <f t="shared" ref="U3:U22" si="10">VLOOKUP($C3,res_match5,2,FALSE)</f>
        <v>3</v>
      </c>
      <c r="V3" s="39">
        <f t="shared" ref="V3:V22" si="11">VLOOKUP($C3,res_match5,3,FALSE)</f>
        <v>100</v>
      </c>
      <c r="W3" s="38">
        <f t="shared" ref="W3:W22" si="12">VLOOKUP($C3,res_match6,2,FALSE)</f>
        <v>0</v>
      </c>
      <c r="X3" s="39">
        <f t="shared" ref="X3:X22" si="13">VLOOKUP($C3,res_match6,3,FALSE)</f>
        <v>0</v>
      </c>
      <c r="Y3" s="38">
        <f t="shared" ref="Y3:Y22" si="14">VLOOKUP($C3,res_match7,2,FALSE)</f>
        <v>0</v>
      </c>
      <c r="Z3" s="39">
        <f t="shared" ref="Z3:Z22" si="15">VLOOKUP($C3,res_match7,3,FALSE)</f>
        <v>0</v>
      </c>
      <c r="AA3" s="38">
        <f t="shared" ref="AA3:AA22" si="16">VLOOKUP($C3,res_match8,2,FALSE)</f>
        <v>0</v>
      </c>
      <c r="AB3" s="39">
        <f t="shared" ref="AB3:AB22" si="17">VLOOKUP($C3,res_match8,3,FALSE)</f>
        <v>0</v>
      </c>
      <c r="AC3" s="38">
        <f t="shared" ref="AC3:AC22" si="18">VLOOKUP($C3,res_match9,2,FALSE)</f>
        <v>0</v>
      </c>
      <c r="AD3" s="39">
        <f t="shared" ref="AD3:AD22" si="19">VLOOKUP($C3,res_match9,3,FALSE)</f>
        <v>0</v>
      </c>
      <c r="AE3" s="38">
        <f t="shared" ref="AE3:AE22" si="20">VLOOKUP($C3,res_match10,2,FALSE)</f>
        <v>0</v>
      </c>
      <c r="AF3" s="39">
        <f t="shared" ref="AF3:AF22" si="21">VLOOKUP($C3,res_match10,3,FALSE)</f>
        <v>0</v>
      </c>
      <c r="AG3" s="38">
        <f t="shared" ref="AG3:AG22" si="22">VLOOKUP($C3,res_match11,2,FALSE)</f>
        <v>0</v>
      </c>
      <c r="AH3" s="39">
        <f t="shared" ref="AH3:AH22" si="23">VLOOKUP($C3,res_match11,3,FALSE)</f>
        <v>0</v>
      </c>
      <c r="AI3" s="38">
        <f t="shared" ref="AI3:AI22" si="24">VLOOKUP($C3,res_match12,2,FALSE)</f>
        <v>0</v>
      </c>
      <c r="AJ3" s="39">
        <f t="shared" ref="AJ3:AJ22" si="25">VLOOKUP($C3,res_match12,3,FALSE)</f>
        <v>0</v>
      </c>
      <c r="AK3" s="38">
        <f t="shared" ref="AK3:AK22" si="26">VLOOKUP($C3,res_match13,2,FALSE)</f>
        <v>0</v>
      </c>
      <c r="AL3" s="39">
        <f t="shared" ref="AL3:AL22" si="27">VLOOKUP($C3,res_match13,3,FALSE)</f>
        <v>0</v>
      </c>
      <c r="AM3" s="38">
        <f t="shared" ref="AM3:AM22" si="28">VLOOKUP($C3,res_match14,2,FALSE)</f>
        <v>0</v>
      </c>
      <c r="AN3" s="39">
        <f t="shared" ref="AN3:AN22" si="29">VLOOKUP($C3,res_match14,3,FALSE)</f>
        <v>0</v>
      </c>
      <c r="AO3" s="38">
        <f t="shared" ref="AO3:AO22" si="30">VLOOKUP($C3,res_match15,2,FALSE)</f>
        <v>0</v>
      </c>
      <c r="AP3" s="39">
        <f t="shared" ref="AP3:AP22" si="31">VLOOKUP($C3,res_match15,3,FALSE)</f>
        <v>0</v>
      </c>
      <c r="AQ3" s="38">
        <f t="shared" ref="AQ3:AQ22" si="32">VLOOKUP($C3,res_match16,2,FALSE)</f>
        <v>0</v>
      </c>
      <c r="AR3" s="39">
        <f t="shared" ref="AR3:AR22" si="33">VLOOKUP($C3,res_match16,3,FALSE)</f>
        <v>0</v>
      </c>
      <c r="AS3" s="38">
        <f t="shared" ref="AS3:AS22" si="34">VLOOKUP($C3,res_match17,2,FALSE)</f>
        <v>0</v>
      </c>
      <c r="AT3" s="39">
        <f t="shared" ref="AT3:AT22" si="35">VLOOKUP($C3,res_match17,3,FALSE)</f>
        <v>0</v>
      </c>
      <c r="AU3" s="40" t="str">
        <f t="shared" ref="AU3:AU22" si="36">VLOOKUP($C3,class_init,9,FALSE)</f>
        <v>Présent</v>
      </c>
      <c r="AV3" s="41">
        <f t="shared" ref="AV3:AV22" si="37">A3</f>
        <v>1</v>
      </c>
      <c r="AW3" s="42" t="s">
        <v>76</v>
      </c>
      <c r="AX3" s="43"/>
      <c r="AY3" s="44">
        <f>VLOOKUP(B3,[1]TableRésultats!$A$3:$EC$130,131,FALSE)</f>
        <v>4</v>
      </c>
      <c r="AZ3" s="45">
        <f>VLOOKUP(B3,[1]TableRésultats!$A$3:$EC$130,132,FALSE)</f>
        <v>1</v>
      </c>
      <c r="BA3" s="46">
        <f>VLOOKUP(B3,[1]TableRésultats!$A$3:$EC$130,133,FALSE)</f>
        <v>0</v>
      </c>
    </row>
    <row r="4" spans="1:53" x14ac:dyDescent="0.25">
      <c r="A4" s="26">
        <v>2</v>
      </c>
      <c r="B4" s="27">
        <v>8</v>
      </c>
      <c r="C4" s="28" t="s">
        <v>77</v>
      </c>
      <c r="D4" s="29" t="s">
        <v>78</v>
      </c>
      <c r="E4" s="30" t="s">
        <v>72</v>
      </c>
      <c r="F4" s="29" t="s">
        <v>79</v>
      </c>
      <c r="G4" s="29" t="s">
        <v>74</v>
      </c>
      <c r="H4" s="31" t="s">
        <v>80</v>
      </c>
      <c r="I4" s="32">
        <v>2094</v>
      </c>
      <c r="J4" s="33">
        <f t="shared" si="0"/>
        <v>13</v>
      </c>
      <c r="K4" s="34">
        <f>VLOOKUP(B4,[1]TableRésultats!$A$3:$B$130,2,FALSE)</f>
        <v>0</v>
      </c>
      <c r="L4" s="35">
        <f t="shared" si="1"/>
        <v>307</v>
      </c>
      <c r="M4" s="36">
        <f t="shared" si="2"/>
        <v>1</v>
      </c>
      <c r="N4" s="37">
        <f t="shared" si="3"/>
        <v>-18</v>
      </c>
      <c r="O4" s="36">
        <f t="shared" si="4"/>
        <v>3</v>
      </c>
      <c r="P4" s="37">
        <f t="shared" si="5"/>
        <v>100</v>
      </c>
      <c r="Q4" s="38">
        <f t="shared" si="6"/>
        <v>3</v>
      </c>
      <c r="R4" s="39">
        <f t="shared" si="7"/>
        <v>100</v>
      </c>
      <c r="S4" s="38">
        <f t="shared" si="8"/>
        <v>3</v>
      </c>
      <c r="T4" s="39">
        <f t="shared" si="9"/>
        <v>25</v>
      </c>
      <c r="U4" s="38">
        <f t="shared" si="10"/>
        <v>3</v>
      </c>
      <c r="V4" s="39">
        <f t="shared" si="11"/>
        <v>100</v>
      </c>
      <c r="W4" s="38">
        <f t="shared" si="12"/>
        <v>0</v>
      </c>
      <c r="X4" s="39">
        <f t="shared" si="13"/>
        <v>0</v>
      </c>
      <c r="Y4" s="38">
        <f t="shared" si="14"/>
        <v>0</v>
      </c>
      <c r="Z4" s="39">
        <f t="shared" si="15"/>
        <v>0</v>
      </c>
      <c r="AA4" s="38">
        <f t="shared" si="16"/>
        <v>0</v>
      </c>
      <c r="AB4" s="39">
        <f t="shared" si="17"/>
        <v>0</v>
      </c>
      <c r="AC4" s="38">
        <f t="shared" si="18"/>
        <v>0</v>
      </c>
      <c r="AD4" s="39">
        <f t="shared" si="19"/>
        <v>0</v>
      </c>
      <c r="AE4" s="38">
        <f t="shared" si="20"/>
        <v>0</v>
      </c>
      <c r="AF4" s="39">
        <f t="shared" si="21"/>
        <v>0</v>
      </c>
      <c r="AG4" s="38">
        <f t="shared" si="22"/>
        <v>0</v>
      </c>
      <c r="AH4" s="39">
        <f t="shared" si="23"/>
        <v>0</v>
      </c>
      <c r="AI4" s="38">
        <f t="shared" si="24"/>
        <v>0</v>
      </c>
      <c r="AJ4" s="39">
        <f t="shared" si="25"/>
        <v>0</v>
      </c>
      <c r="AK4" s="38">
        <f t="shared" si="26"/>
        <v>0</v>
      </c>
      <c r="AL4" s="39">
        <f t="shared" si="27"/>
        <v>0</v>
      </c>
      <c r="AM4" s="38">
        <f t="shared" si="28"/>
        <v>0</v>
      </c>
      <c r="AN4" s="39">
        <f t="shared" si="29"/>
        <v>0</v>
      </c>
      <c r="AO4" s="38">
        <f t="shared" si="30"/>
        <v>0</v>
      </c>
      <c r="AP4" s="39">
        <f t="shared" si="31"/>
        <v>0</v>
      </c>
      <c r="AQ4" s="38">
        <f t="shared" si="32"/>
        <v>0</v>
      </c>
      <c r="AR4" s="39">
        <f t="shared" si="33"/>
        <v>0</v>
      </c>
      <c r="AS4" s="38">
        <f t="shared" si="34"/>
        <v>0</v>
      </c>
      <c r="AT4" s="39">
        <f t="shared" si="35"/>
        <v>0</v>
      </c>
      <c r="AU4" s="40" t="str">
        <f t="shared" si="36"/>
        <v>Présent</v>
      </c>
      <c r="AV4" s="41">
        <f t="shared" si="37"/>
        <v>2</v>
      </c>
      <c r="AW4" s="42" t="s">
        <v>81</v>
      </c>
      <c r="AX4" s="43"/>
      <c r="AY4" s="44">
        <f>VLOOKUP(B4,[1]TableRésultats!$A$3:$EC$130,131,FALSE)</f>
        <v>4</v>
      </c>
      <c r="AZ4" s="45">
        <f>VLOOKUP(B4,[1]TableRésultats!$A$3:$EC$130,132,FALSE)</f>
        <v>1</v>
      </c>
      <c r="BA4" s="46">
        <f>VLOOKUP(B4,[1]TableRésultats!$A$3:$EC$130,133,FALSE)</f>
        <v>0</v>
      </c>
    </row>
    <row r="5" spans="1:53" x14ac:dyDescent="0.25">
      <c r="A5" s="26">
        <v>3</v>
      </c>
      <c r="B5" s="27">
        <v>2</v>
      </c>
      <c r="C5" s="28" t="s">
        <v>82</v>
      </c>
      <c r="D5" s="29" t="s">
        <v>83</v>
      </c>
      <c r="E5" s="30" t="s">
        <v>84</v>
      </c>
      <c r="F5" s="29" t="s">
        <v>79</v>
      </c>
      <c r="G5" s="29" t="s">
        <v>74</v>
      </c>
      <c r="H5" s="31" t="s">
        <v>75</v>
      </c>
      <c r="I5" s="32">
        <v>2733</v>
      </c>
      <c r="J5" s="33">
        <f t="shared" si="0"/>
        <v>13</v>
      </c>
      <c r="K5" s="34">
        <f>VLOOKUP(B5,[1]TableRésultats!$A$3:$B$130,2,FALSE)</f>
        <v>0</v>
      </c>
      <c r="L5" s="35">
        <f t="shared" si="1"/>
        <v>228</v>
      </c>
      <c r="M5" s="36">
        <f t="shared" si="2"/>
        <v>3</v>
      </c>
      <c r="N5" s="37">
        <f t="shared" si="3"/>
        <v>100</v>
      </c>
      <c r="O5" s="36">
        <f t="shared" si="4"/>
        <v>1</v>
      </c>
      <c r="P5" s="37">
        <f t="shared" si="5"/>
        <v>-77</v>
      </c>
      <c r="Q5" s="38">
        <f t="shared" si="6"/>
        <v>3</v>
      </c>
      <c r="R5" s="39">
        <f t="shared" si="7"/>
        <v>95</v>
      </c>
      <c r="S5" s="38">
        <f t="shared" si="8"/>
        <v>3</v>
      </c>
      <c r="T5" s="39">
        <f t="shared" si="9"/>
        <v>49</v>
      </c>
      <c r="U5" s="38">
        <f t="shared" si="10"/>
        <v>3</v>
      </c>
      <c r="V5" s="39">
        <f t="shared" si="11"/>
        <v>61</v>
      </c>
      <c r="W5" s="38">
        <f t="shared" si="12"/>
        <v>0</v>
      </c>
      <c r="X5" s="39">
        <f t="shared" si="13"/>
        <v>0</v>
      </c>
      <c r="Y5" s="38">
        <f t="shared" si="14"/>
        <v>0</v>
      </c>
      <c r="Z5" s="39">
        <f t="shared" si="15"/>
        <v>0</v>
      </c>
      <c r="AA5" s="38">
        <f t="shared" si="16"/>
        <v>0</v>
      </c>
      <c r="AB5" s="39">
        <f t="shared" si="17"/>
        <v>0</v>
      </c>
      <c r="AC5" s="38">
        <f t="shared" si="18"/>
        <v>0</v>
      </c>
      <c r="AD5" s="39">
        <f t="shared" si="19"/>
        <v>0</v>
      </c>
      <c r="AE5" s="38">
        <f t="shared" si="20"/>
        <v>0</v>
      </c>
      <c r="AF5" s="39">
        <f t="shared" si="21"/>
        <v>0</v>
      </c>
      <c r="AG5" s="38">
        <f t="shared" si="22"/>
        <v>0</v>
      </c>
      <c r="AH5" s="39">
        <f t="shared" si="23"/>
        <v>0</v>
      </c>
      <c r="AI5" s="38">
        <f t="shared" si="24"/>
        <v>0</v>
      </c>
      <c r="AJ5" s="39">
        <f t="shared" si="25"/>
        <v>0</v>
      </c>
      <c r="AK5" s="38">
        <f t="shared" si="26"/>
        <v>0</v>
      </c>
      <c r="AL5" s="39">
        <f t="shared" si="27"/>
        <v>0</v>
      </c>
      <c r="AM5" s="38">
        <f t="shared" si="28"/>
        <v>0</v>
      </c>
      <c r="AN5" s="39">
        <f t="shared" si="29"/>
        <v>0</v>
      </c>
      <c r="AO5" s="38">
        <f t="shared" si="30"/>
        <v>0</v>
      </c>
      <c r="AP5" s="39">
        <f t="shared" si="31"/>
        <v>0</v>
      </c>
      <c r="AQ5" s="38">
        <f t="shared" si="32"/>
        <v>0</v>
      </c>
      <c r="AR5" s="39">
        <f t="shared" si="33"/>
        <v>0</v>
      </c>
      <c r="AS5" s="38">
        <f t="shared" si="34"/>
        <v>0</v>
      </c>
      <c r="AT5" s="39">
        <f t="shared" si="35"/>
        <v>0</v>
      </c>
      <c r="AU5" s="40" t="str">
        <f t="shared" si="36"/>
        <v>Présent</v>
      </c>
      <c r="AV5" s="41">
        <f t="shared" si="37"/>
        <v>3</v>
      </c>
      <c r="AW5" s="42"/>
      <c r="AX5" s="43"/>
      <c r="AY5" s="44">
        <f>VLOOKUP(B5,[1]TableRésultats!$A$3:$EC$130,131,FALSE)</f>
        <v>4</v>
      </c>
      <c r="AZ5" s="45">
        <f>VLOOKUP(B5,[1]TableRésultats!$A$3:$EC$130,132,FALSE)</f>
        <v>1</v>
      </c>
      <c r="BA5" s="46">
        <f>VLOOKUP(B5,[1]TableRésultats!$A$3:$EC$130,133,FALSE)</f>
        <v>0</v>
      </c>
    </row>
    <row r="6" spans="1:53" x14ac:dyDescent="0.25">
      <c r="A6" s="26">
        <v>4</v>
      </c>
      <c r="B6" s="27">
        <v>20</v>
      </c>
      <c r="C6" s="28" t="s">
        <v>85</v>
      </c>
      <c r="D6" s="29" t="s">
        <v>86</v>
      </c>
      <c r="E6" s="30" t="s">
        <v>72</v>
      </c>
      <c r="F6" s="29" t="s">
        <v>87</v>
      </c>
      <c r="G6" s="29" t="s">
        <v>74</v>
      </c>
      <c r="H6" s="31" t="s">
        <v>88</v>
      </c>
      <c r="I6" s="32">
        <v>1288</v>
      </c>
      <c r="J6" s="33">
        <f t="shared" si="0"/>
        <v>13</v>
      </c>
      <c r="K6" s="34">
        <f>VLOOKUP(B6,[1]TableRésultats!$A$3:$B$130,2,FALSE)</f>
        <v>0</v>
      </c>
      <c r="L6" s="35">
        <f t="shared" si="1"/>
        <v>174</v>
      </c>
      <c r="M6" s="36">
        <f t="shared" si="2"/>
        <v>3</v>
      </c>
      <c r="N6" s="37">
        <f t="shared" si="3"/>
        <v>100</v>
      </c>
      <c r="O6" s="36">
        <f t="shared" si="4"/>
        <v>3</v>
      </c>
      <c r="P6" s="37">
        <f t="shared" si="5"/>
        <v>31</v>
      </c>
      <c r="Q6" s="38">
        <f t="shared" si="6"/>
        <v>1</v>
      </c>
      <c r="R6" s="39">
        <f t="shared" si="7"/>
        <v>-100</v>
      </c>
      <c r="S6" s="38">
        <f t="shared" si="8"/>
        <v>3</v>
      </c>
      <c r="T6" s="39">
        <f t="shared" si="9"/>
        <v>100</v>
      </c>
      <c r="U6" s="38">
        <f t="shared" si="10"/>
        <v>3</v>
      </c>
      <c r="V6" s="39">
        <f t="shared" si="11"/>
        <v>43</v>
      </c>
      <c r="W6" s="38">
        <f t="shared" si="12"/>
        <v>0</v>
      </c>
      <c r="X6" s="39">
        <f t="shared" si="13"/>
        <v>0</v>
      </c>
      <c r="Y6" s="38">
        <f t="shared" si="14"/>
        <v>0</v>
      </c>
      <c r="Z6" s="39">
        <f t="shared" si="15"/>
        <v>0</v>
      </c>
      <c r="AA6" s="38">
        <f t="shared" si="16"/>
        <v>0</v>
      </c>
      <c r="AB6" s="39">
        <f t="shared" si="17"/>
        <v>0</v>
      </c>
      <c r="AC6" s="38">
        <f t="shared" si="18"/>
        <v>0</v>
      </c>
      <c r="AD6" s="39">
        <f t="shared" si="19"/>
        <v>0</v>
      </c>
      <c r="AE6" s="38">
        <f t="shared" si="20"/>
        <v>0</v>
      </c>
      <c r="AF6" s="39">
        <f t="shared" si="21"/>
        <v>0</v>
      </c>
      <c r="AG6" s="38">
        <f t="shared" si="22"/>
        <v>0</v>
      </c>
      <c r="AH6" s="39">
        <f t="shared" si="23"/>
        <v>0</v>
      </c>
      <c r="AI6" s="38">
        <f t="shared" si="24"/>
        <v>0</v>
      </c>
      <c r="AJ6" s="39">
        <f t="shared" si="25"/>
        <v>0</v>
      </c>
      <c r="AK6" s="38">
        <f t="shared" si="26"/>
        <v>0</v>
      </c>
      <c r="AL6" s="39">
        <f t="shared" si="27"/>
        <v>0</v>
      </c>
      <c r="AM6" s="38">
        <f t="shared" si="28"/>
        <v>0</v>
      </c>
      <c r="AN6" s="39">
        <f t="shared" si="29"/>
        <v>0</v>
      </c>
      <c r="AO6" s="38">
        <f t="shared" si="30"/>
        <v>0</v>
      </c>
      <c r="AP6" s="39">
        <f t="shared" si="31"/>
        <v>0</v>
      </c>
      <c r="AQ6" s="38">
        <f t="shared" si="32"/>
        <v>0</v>
      </c>
      <c r="AR6" s="39">
        <f t="shared" si="33"/>
        <v>0</v>
      </c>
      <c r="AS6" s="38">
        <f t="shared" si="34"/>
        <v>0</v>
      </c>
      <c r="AT6" s="39">
        <f t="shared" si="35"/>
        <v>0</v>
      </c>
      <c r="AU6" s="40" t="str">
        <f t="shared" si="36"/>
        <v>Présent</v>
      </c>
      <c r="AV6" s="41">
        <f t="shared" si="37"/>
        <v>4</v>
      </c>
      <c r="AW6" s="42"/>
      <c r="AX6" s="43"/>
      <c r="AY6" s="44">
        <f>VLOOKUP(B6,[1]TableRésultats!$A$3:$EC$130,131,FALSE)</f>
        <v>4</v>
      </c>
      <c r="AZ6" s="45">
        <f>VLOOKUP(B6,[1]TableRésultats!$A$3:$EC$130,132,FALSE)</f>
        <v>1</v>
      </c>
      <c r="BA6" s="46">
        <f>VLOOKUP(B6,[1]TableRésultats!$A$3:$EC$130,133,FALSE)</f>
        <v>0</v>
      </c>
    </row>
    <row r="7" spans="1:53" x14ac:dyDescent="0.25">
      <c r="A7" s="26">
        <v>5</v>
      </c>
      <c r="B7" s="27">
        <v>5</v>
      </c>
      <c r="C7" s="28" t="s">
        <v>89</v>
      </c>
      <c r="D7" s="29" t="s">
        <v>90</v>
      </c>
      <c r="E7" s="30" t="s">
        <v>72</v>
      </c>
      <c r="F7" s="29" t="s">
        <v>91</v>
      </c>
      <c r="G7" s="29" t="s">
        <v>74</v>
      </c>
      <c r="H7" s="31" t="s">
        <v>75</v>
      </c>
      <c r="I7" s="32">
        <v>2390</v>
      </c>
      <c r="J7" s="33">
        <f t="shared" si="0"/>
        <v>13</v>
      </c>
      <c r="K7" s="34">
        <f>VLOOKUP(B7,[1]TableRésultats!$A$3:$B$130,2,FALSE)</f>
        <v>0</v>
      </c>
      <c r="L7" s="35">
        <f t="shared" si="1"/>
        <v>34</v>
      </c>
      <c r="M7" s="36">
        <f t="shared" si="2"/>
        <v>3</v>
      </c>
      <c r="N7" s="37">
        <f t="shared" si="3"/>
        <v>100</v>
      </c>
      <c r="O7" s="36">
        <f t="shared" si="4"/>
        <v>3</v>
      </c>
      <c r="P7" s="37">
        <f t="shared" si="5"/>
        <v>21</v>
      </c>
      <c r="Q7" s="38">
        <f t="shared" si="6"/>
        <v>3</v>
      </c>
      <c r="R7" s="39">
        <f t="shared" si="7"/>
        <v>5</v>
      </c>
      <c r="S7" s="38">
        <f t="shared" si="8"/>
        <v>3</v>
      </c>
      <c r="T7" s="39">
        <f t="shared" si="9"/>
        <v>8</v>
      </c>
      <c r="U7" s="38">
        <f t="shared" si="10"/>
        <v>1</v>
      </c>
      <c r="V7" s="39">
        <f t="shared" si="11"/>
        <v>-100</v>
      </c>
      <c r="W7" s="38">
        <f t="shared" si="12"/>
        <v>0</v>
      </c>
      <c r="X7" s="39">
        <f t="shared" si="13"/>
        <v>0</v>
      </c>
      <c r="Y7" s="38">
        <f t="shared" si="14"/>
        <v>0</v>
      </c>
      <c r="Z7" s="39">
        <f t="shared" si="15"/>
        <v>0</v>
      </c>
      <c r="AA7" s="38">
        <f t="shared" si="16"/>
        <v>0</v>
      </c>
      <c r="AB7" s="39">
        <f t="shared" si="17"/>
        <v>0</v>
      </c>
      <c r="AC7" s="38">
        <f t="shared" si="18"/>
        <v>0</v>
      </c>
      <c r="AD7" s="39">
        <f t="shared" si="19"/>
        <v>0</v>
      </c>
      <c r="AE7" s="38">
        <f t="shared" si="20"/>
        <v>0</v>
      </c>
      <c r="AF7" s="39">
        <f t="shared" si="21"/>
        <v>0</v>
      </c>
      <c r="AG7" s="38">
        <f t="shared" si="22"/>
        <v>0</v>
      </c>
      <c r="AH7" s="39">
        <f t="shared" si="23"/>
        <v>0</v>
      </c>
      <c r="AI7" s="38">
        <f t="shared" si="24"/>
        <v>0</v>
      </c>
      <c r="AJ7" s="39">
        <f t="shared" si="25"/>
        <v>0</v>
      </c>
      <c r="AK7" s="38">
        <f t="shared" si="26"/>
        <v>0</v>
      </c>
      <c r="AL7" s="39">
        <f t="shared" si="27"/>
        <v>0</v>
      </c>
      <c r="AM7" s="38">
        <f t="shared" si="28"/>
        <v>0</v>
      </c>
      <c r="AN7" s="39">
        <f t="shared" si="29"/>
        <v>0</v>
      </c>
      <c r="AO7" s="38">
        <f t="shared" si="30"/>
        <v>0</v>
      </c>
      <c r="AP7" s="39">
        <f t="shared" si="31"/>
        <v>0</v>
      </c>
      <c r="AQ7" s="38">
        <f t="shared" si="32"/>
        <v>0</v>
      </c>
      <c r="AR7" s="39">
        <f t="shared" si="33"/>
        <v>0</v>
      </c>
      <c r="AS7" s="38">
        <f t="shared" si="34"/>
        <v>0</v>
      </c>
      <c r="AT7" s="39">
        <f t="shared" si="35"/>
        <v>0</v>
      </c>
      <c r="AU7" s="40" t="str">
        <f t="shared" si="36"/>
        <v>Présent</v>
      </c>
      <c r="AV7" s="41">
        <f t="shared" si="37"/>
        <v>5</v>
      </c>
      <c r="AW7" s="42"/>
      <c r="AX7" s="43"/>
      <c r="AY7" s="44">
        <f>VLOOKUP(B7,[1]TableRésultats!$A$3:$EC$130,131,FALSE)</f>
        <v>4</v>
      </c>
      <c r="AZ7" s="45">
        <f>VLOOKUP(B7,[1]TableRésultats!$A$3:$EC$130,132,FALSE)</f>
        <v>1</v>
      </c>
      <c r="BA7" s="46">
        <f>VLOOKUP(B7,[1]TableRésultats!$A$3:$EC$130,133,FALSE)</f>
        <v>0</v>
      </c>
    </row>
    <row r="8" spans="1:53" x14ac:dyDescent="0.25">
      <c r="A8" s="26">
        <v>6</v>
      </c>
      <c r="B8" s="27">
        <v>7</v>
      </c>
      <c r="C8" s="28" t="s">
        <v>92</v>
      </c>
      <c r="D8" s="29" t="s">
        <v>93</v>
      </c>
      <c r="E8" s="30" t="s">
        <v>72</v>
      </c>
      <c r="F8" s="29" t="s">
        <v>94</v>
      </c>
      <c r="G8" s="29" t="s">
        <v>74</v>
      </c>
      <c r="H8" s="31" t="s">
        <v>80</v>
      </c>
      <c r="I8" s="32">
        <v>2178</v>
      </c>
      <c r="J8" s="33">
        <f t="shared" si="0"/>
        <v>11</v>
      </c>
      <c r="K8" s="34">
        <f>VLOOKUP(B8,[1]TableRésultats!$A$3:$B$130,2,FALSE)</f>
        <v>0</v>
      </c>
      <c r="L8" s="35">
        <f t="shared" si="1"/>
        <v>94</v>
      </c>
      <c r="M8" s="36">
        <f t="shared" si="2"/>
        <v>3</v>
      </c>
      <c r="N8" s="37">
        <f t="shared" si="3"/>
        <v>18</v>
      </c>
      <c r="O8" s="36">
        <f t="shared" si="4"/>
        <v>1</v>
      </c>
      <c r="P8" s="37">
        <f t="shared" si="5"/>
        <v>-21</v>
      </c>
      <c r="Q8" s="38">
        <f t="shared" si="6"/>
        <v>3</v>
      </c>
      <c r="R8" s="39">
        <f t="shared" si="7"/>
        <v>100</v>
      </c>
      <c r="S8" s="38">
        <f t="shared" si="8"/>
        <v>1</v>
      </c>
      <c r="T8" s="39">
        <f t="shared" si="9"/>
        <v>-15</v>
      </c>
      <c r="U8" s="38">
        <f t="shared" si="10"/>
        <v>3</v>
      </c>
      <c r="V8" s="39">
        <f t="shared" si="11"/>
        <v>12</v>
      </c>
      <c r="W8" s="38">
        <f t="shared" si="12"/>
        <v>0</v>
      </c>
      <c r="X8" s="39">
        <f t="shared" si="13"/>
        <v>0</v>
      </c>
      <c r="Y8" s="38">
        <f t="shared" si="14"/>
        <v>0</v>
      </c>
      <c r="Z8" s="39">
        <f t="shared" si="15"/>
        <v>0</v>
      </c>
      <c r="AA8" s="38">
        <f t="shared" si="16"/>
        <v>0</v>
      </c>
      <c r="AB8" s="39">
        <f t="shared" si="17"/>
        <v>0</v>
      </c>
      <c r="AC8" s="38">
        <f t="shared" si="18"/>
        <v>0</v>
      </c>
      <c r="AD8" s="39">
        <f t="shared" si="19"/>
        <v>0</v>
      </c>
      <c r="AE8" s="38">
        <f t="shared" si="20"/>
        <v>0</v>
      </c>
      <c r="AF8" s="39">
        <f t="shared" si="21"/>
        <v>0</v>
      </c>
      <c r="AG8" s="38">
        <f t="shared" si="22"/>
        <v>0</v>
      </c>
      <c r="AH8" s="39">
        <f t="shared" si="23"/>
        <v>0</v>
      </c>
      <c r="AI8" s="38">
        <f t="shared" si="24"/>
        <v>0</v>
      </c>
      <c r="AJ8" s="39">
        <f t="shared" si="25"/>
        <v>0</v>
      </c>
      <c r="AK8" s="38">
        <f t="shared" si="26"/>
        <v>0</v>
      </c>
      <c r="AL8" s="39">
        <f t="shared" si="27"/>
        <v>0</v>
      </c>
      <c r="AM8" s="38">
        <f t="shared" si="28"/>
        <v>0</v>
      </c>
      <c r="AN8" s="39">
        <f t="shared" si="29"/>
        <v>0</v>
      </c>
      <c r="AO8" s="38">
        <f t="shared" si="30"/>
        <v>0</v>
      </c>
      <c r="AP8" s="39">
        <f t="shared" si="31"/>
        <v>0</v>
      </c>
      <c r="AQ8" s="38">
        <f t="shared" si="32"/>
        <v>0</v>
      </c>
      <c r="AR8" s="39">
        <f t="shared" si="33"/>
        <v>0</v>
      </c>
      <c r="AS8" s="38">
        <f t="shared" si="34"/>
        <v>0</v>
      </c>
      <c r="AT8" s="39">
        <f t="shared" si="35"/>
        <v>0</v>
      </c>
      <c r="AU8" s="40" t="str">
        <f t="shared" si="36"/>
        <v>Présent</v>
      </c>
      <c r="AV8" s="41">
        <f t="shared" si="37"/>
        <v>6</v>
      </c>
      <c r="AW8" s="42"/>
      <c r="AX8" s="43"/>
      <c r="AY8" s="44">
        <f>VLOOKUP(B8,[1]TableRésultats!$A$3:$EC$130,131,FALSE)</f>
        <v>3</v>
      </c>
      <c r="AZ8" s="45">
        <f>VLOOKUP(B8,[1]TableRésultats!$A$3:$EC$130,132,FALSE)</f>
        <v>2</v>
      </c>
      <c r="BA8" s="46">
        <f>VLOOKUP(B8,[1]TableRésultats!$A$3:$EC$130,133,FALSE)</f>
        <v>0</v>
      </c>
    </row>
    <row r="9" spans="1:53" x14ac:dyDescent="0.25">
      <c r="A9" s="26">
        <v>7</v>
      </c>
      <c r="B9" s="27">
        <v>11</v>
      </c>
      <c r="C9" s="28" t="s">
        <v>95</v>
      </c>
      <c r="D9" s="29" t="s">
        <v>96</v>
      </c>
      <c r="E9" s="30" t="s">
        <v>72</v>
      </c>
      <c r="F9" s="29" t="s">
        <v>97</v>
      </c>
      <c r="G9" s="29" t="s">
        <v>74</v>
      </c>
      <c r="H9" s="31" t="s">
        <v>80</v>
      </c>
      <c r="I9" s="32">
        <v>1898</v>
      </c>
      <c r="J9" s="33">
        <f t="shared" si="0"/>
        <v>11</v>
      </c>
      <c r="K9" s="34">
        <f>VLOOKUP(B9,[1]TableRésultats!$A$3:$B$130,2,FALSE)</f>
        <v>0</v>
      </c>
      <c r="L9" s="35">
        <f t="shared" si="1"/>
        <v>72</v>
      </c>
      <c r="M9" s="36">
        <f t="shared" si="2"/>
        <v>3</v>
      </c>
      <c r="N9" s="37">
        <f t="shared" si="3"/>
        <v>52</v>
      </c>
      <c r="O9" s="36">
        <f t="shared" si="4"/>
        <v>3</v>
      </c>
      <c r="P9" s="37">
        <f t="shared" si="5"/>
        <v>53</v>
      </c>
      <c r="Q9" s="38">
        <f t="shared" si="6"/>
        <v>1</v>
      </c>
      <c r="R9" s="39">
        <f t="shared" si="7"/>
        <v>-5</v>
      </c>
      <c r="S9" s="38">
        <f t="shared" si="8"/>
        <v>3</v>
      </c>
      <c r="T9" s="39">
        <f t="shared" si="9"/>
        <v>15</v>
      </c>
      <c r="U9" s="38">
        <f t="shared" si="10"/>
        <v>1</v>
      </c>
      <c r="V9" s="39">
        <f t="shared" si="11"/>
        <v>-43</v>
      </c>
      <c r="W9" s="38">
        <f t="shared" si="12"/>
        <v>0</v>
      </c>
      <c r="X9" s="39">
        <f t="shared" si="13"/>
        <v>0</v>
      </c>
      <c r="Y9" s="38">
        <f t="shared" si="14"/>
        <v>0</v>
      </c>
      <c r="Z9" s="39">
        <f t="shared" si="15"/>
        <v>0</v>
      </c>
      <c r="AA9" s="38">
        <f t="shared" si="16"/>
        <v>0</v>
      </c>
      <c r="AB9" s="39">
        <f t="shared" si="17"/>
        <v>0</v>
      </c>
      <c r="AC9" s="38">
        <f t="shared" si="18"/>
        <v>0</v>
      </c>
      <c r="AD9" s="39">
        <f t="shared" si="19"/>
        <v>0</v>
      </c>
      <c r="AE9" s="38">
        <f t="shared" si="20"/>
        <v>0</v>
      </c>
      <c r="AF9" s="39">
        <f t="shared" si="21"/>
        <v>0</v>
      </c>
      <c r="AG9" s="38">
        <f t="shared" si="22"/>
        <v>0</v>
      </c>
      <c r="AH9" s="39">
        <f t="shared" si="23"/>
        <v>0</v>
      </c>
      <c r="AI9" s="38">
        <f t="shared" si="24"/>
        <v>0</v>
      </c>
      <c r="AJ9" s="39">
        <f t="shared" si="25"/>
        <v>0</v>
      </c>
      <c r="AK9" s="38">
        <f t="shared" si="26"/>
        <v>0</v>
      </c>
      <c r="AL9" s="39">
        <f t="shared" si="27"/>
        <v>0</v>
      </c>
      <c r="AM9" s="38">
        <f t="shared" si="28"/>
        <v>0</v>
      </c>
      <c r="AN9" s="39">
        <f t="shared" si="29"/>
        <v>0</v>
      </c>
      <c r="AO9" s="38">
        <f t="shared" si="30"/>
        <v>0</v>
      </c>
      <c r="AP9" s="39">
        <f t="shared" si="31"/>
        <v>0</v>
      </c>
      <c r="AQ9" s="38">
        <f t="shared" si="32"/>
        <v>0</v>
      </c>
      <c r="AR9" s="39">
        <f t="shared" si="33"/>
        <v>0</v>
      </c>
      <c r="AS9" s="38">
        <f t="shared" si="34"/>
        <v>0</v>
      </c>
      <c r="AT9" s="39">
        <f t="shared" si="35"/>
        <v>0</v>
      </c>
      <c r="AU9" s="40" t="str">
        <f t="shared" si="36"/>
        <v>Présent</v>
      </c>
      <c r="AV9" s="41">
        <f t="shared" si="37"/>
        <v>7</v>
      </c>
      <c r="AW9" s="42"/>
      <c r="AX9" s="43"/>
      <c r="AY9" s="44">
        <f>VLOOKUP(B9,[1]TableRésultats!$A$3:$EC$130,131,FALSE)</f>
        <v>3</v>
      </c>
      <c r="AZ9" s="45">
        <f>VLOOKUP(B9,[1]TableRésultats!$A$3:$EC$130,132,FALSE)</f>
        <v>2</v>
      </c>
      <c r="BA9" s="46">
        <f>VLOOKUP(B9,[1]TableRésultats!$A$3:$EC$130,133,FALSE)</f>
        <v>0</v>
      </c>
    </row>
    <row r="10" spans="1:53" x14ac:dyDescent="0.25">
      <c r="A10" s="26">
        <v>8</v>
      </c>
      <c r="B10" s="27">
        <v>16</v>
      </c>
      <c r="C10" s="28" t="s">
        <v>98</v>
      </c>
      <c r="D10" s="29" t="s">
        <v>99</v>
      </c>
      <c r="E10" s="30" t="s">
        <v>84</v>
      </c>
      <c r="F10" s="29" t="s">
        <v>91</v>
      </c>
      <c r="G10" s="29" t="s">
        <v>74</v>
      </c>
      <c r="H10" s="31" t="s">
        <v>88</v>
      </c>
      <c r="I10" s="32">
        <v>1501</v>
      </c>
      <c r="J10" s="33">
        <f t="shared" si="0"/>
        <v>11</v>
      </c>
      <c r="K10" s="34">
        <f>VLOOKUP(B10,[1]TableRésultats!$A$3:$B$130,2,FALSE)</f>
        <v>0</v>
      </c>
      <c r="L10" s="35">
        <f t="shared" si="1"/>
        <v>56</v>
      </c>
      <c r="M10" s="36">
        <f t="shared" si="2"/>
        <v>1</v>
      </c>
      <c r="N10" s="37">
        <f t="shared" si="3"/>
        <v>-100</v>
      </c>
      <c r="O10" s="36">
        <f t="shared" si="4"/>
        <v>1</v>
      </c>
      <c r="P10" s="37">
        <f t="shared" si="5"/>
        <v>-100</v>
      </c>
      <c r="Q10" s="38">
        <f t="shared" si="6"/>
        <v>3</v>
      </c>
      <c r="R10" s="39">
        <f t="shared" si="7"/>
        <v>56</v>
      </c>
      <c r="S10" s="38">
        <f t="shared" si="8"/>
        <v>3</v>
      </c>
      <c r="T10" s="39">
        <f t="shared" si="9"/>
        <v>100</v>
      </c>
      <c r="U10" s="38">
        <f t="shared" si="10"/>
        <v>3</v>
      </c>
      <c r="V10" s="39">
        <f t="shared" si="11"/>
        <v>100</v>
      </c>
      <c r="W10" s="38">
        <f t="shared" si="12"/>
        <v>0</v>
      </c>
      <c r="X10" s="39">
        <f t="shared" si="13"/>
        <v>0</v>
      </c>
      <c r="Y10" s="38">
        <f t="shared" si="14"/>
        <v>0</v>
      </c>
      <c r="Z10" s="39">
        <f t="shared" si="15"/>
        <v>0</v>
      </c>
      <c r="AA10" s="38">
        <f t="shared" si="16"/>
        <v>0</v>
      </c>
      <c r="AB10" s="39">
        <f t="shared" si="17"/>
        <v>0</v>
      </c>
      <c r="AC10" s="38">
        <f t="shared" si="18"/>
        <v>0</v>
      </c>
      <c r="AD10" s="39">
        <f t="shared" si="19"/>
        <v>0</v>
      </c>
      <c r="AE10" s="38">
        <f t="shared" si="20"/>
        <v>0</v>
      </c>
      <c r="AF10" s="39">
        <f t="shared" si="21"/>
        <v>0</v>
      </c>
      <c r="AG10" s="38">
        <f t="shared" si="22"/>
        <v>0</v>
      </c>
      <c r="AH10" s="39">
        <f t="shared" si="23"/>
        <v>0</v>
      </c>
      <c r="AI10" s="38">
        <f t="shared" si="24"/>
        <v>0</v>
      </c>
      <c r="AJ10" s="39">
        <f t="shared" si="25"/>
        <v>0</v>
      </c>
      <c r="AK10" s="38">
        <f t="shared" si="26"/>
        <v>0</v>
      </c>
      <c r="AL10" s="39">
        <f t="shared" si="27"/>
        <v>0</v>
      </c>
      <c r="AM10" s="38">
        <f t="shared" si="28"/>
        <v>0</v>
      </c>
      <c r="AN10" s="39">
        <f t="shared" si="29"/>
        <v>0</v>
      </c>
      <c r="AO10" s="38">
        <f t="shared" si="30"/>
        <v>0</v>
      </c>
      <c r="AP10" s="39">
        <f t="shared" si="31"/>
        <v>0</v>
      </c>
      <c r="AQ10" s="38">
        <f t="shared" si="32"/>
        <v>0</v>
      </c>
      <c r="AR10" s="39">
        <f t="shared" si="33"/>
        <v>0</v>
      </c>
      <c r="AS10" s="38">
        <f t="shared" si="34"/>
        <v>0</v>
      </c>
      <c r="AT10" s="39">
        <f t="shared" si="35"/>
        <v>0</v>
      </c>
      <c r="AU10" s="40" t="str">
        <f t="shared" si="36"/>
        <v>Présent</v>
      </c>
      <c r="AV10" s="41">
        <f t="shared" si="37"/>
        <v>8</v>
      </c>
      <c r="AW10" s="42"/>
      <c r="AX10" s="43"/>
      <c r="AY10" s="44">
        <f>VLOOKUP(B10,[1]TableRésultats!$A$3:$EC$130,131,FALSE)</f>
        <v>3</v>
      </c>
      <c r="AZ10" s="45">
        <f>VLOOKUP(B10,[1]TableRésultats!$A$3:$EC$130,132,FALSE)</f>
        <v>2</v>
      </c>
      <c r="BA10" s="46">
        <f>VLOOKUP(B10,[1]TableRésultats!$A$3:$EC$130,133,FALSE)</f>
        <v>0</v>
      </c>
    </row>
    <row r="11" spans="1:53" x14ac:dyDescent="0.25">
      <c r="A11" s="26">
        <v>9</v>
      </c>
      <c r="B11" s="27">
        <v>4</v>
      </c>
      <c r="C11" s="28" t="s">
        <v>100</v>
      </c>
      <c r="D11" s="29" t="s">
        <v>101</v>
      </c>
      <c r="E11" s="30" t="s">
        <v>72</v>
      </c>
      <c r="F11" s="29" t="s">
        <v>102</v>
      </c>
      <c r="G11" s="29" t="s">
        <v>74</v>
      </c>
      <c r="H11" s="31" t="s">
        <v>75</v>
      </c>
      <c r="I11" s="32">
        <v>2430</v>
      </c>
      <c r="J11" s="33">
        <f t="shared" si="0"/>
        <v>11</v>
      </c>
      <c r="K11" s="34">
        <f>VLOOKUP(B11,[1]TableRésultats!$A$3:$B$130,2,FALSE)</f>
        <v>0</v>
      </c>
      <c r="L11" s="35">
        <f t="shared" si="1"/>
        <v>41</v>
      </c>
      <c r="M11" s="36">
        <f t="shared" si="2"/>
        <v>1</v>
      </c>
      <c r="N11" s="37">
        <f t="shared" si="3"/>
        <v>-52</v>
      </c>
      <c r="O11" s="36">
        <f t="shared" si="4"/>
        <v>3</v>
      </c>
      <c r="P11" s="37">
        <f t="shared" si="5"/>
        <v>18</v>
      </c>
      <c r="Q11" s="38">
        <f t="shared" si="6"/>
        <v>3</v>
      </c>
      <c r="R11" s="39">
        <f t="shared" si="7"/>
        <v>100</v>
      </c>
      <c r="S11" s="38">
        <f t="shared" si="8"/>
        <v>3</v>
      </c>
      <c r="T11" s="39">
        <f t="shared" si="9"/>
        <v>36</v>
      </c>
      <c r="U11" s="38">
        <f t="shared" si="10"/>
        <v>1</v>
      </c>
      <c r="V11" s="39">
        <f t="shared" si="11"/>
        <v>-61</v>
      </c>
      <c r="W11" s="38">
        <f t="shared" si="12"/>
        <v>0</v>
      </c>
      <c r="X11" s="39">
        <f t="shared" si="13"/>
        <v>0</v>
      </c>
      <c r="Y11" s="38">
        <f t="shared" si="14"/>
        <v>0</v>
      </c>
      <c r="Z11" s="39">
        <f t="shared" si="15"/>
        <v>0</v>
      </c>
      <c r="AA11" s="38">
        <f t="shared" si="16"/>
        <v>0</v>
      </c>
      <c r="AB11" s="39">
        <f t="shared" si="17"/>
        <v>0</v>
      </c>
      <c r="AC11" s="38">
        <f t="shared" si="18"/>
        <v>0</v>
      </c>
      <c r="AD11" s="39">
        <f t="shared" si="19"/>
        <v>0</v>
      </c>
      <c r="AE11" s="38">
        <f t="shared" si="20"/>
        <v>0</v>
      </c>
      <c r="AF11" s="39">
        <f t="shared" si="21"/>
        <v>0</v>
      </c>
      <c r="AG11" s="38">
        <f t="shared" si="22"/>
        <v>0</v>
      </c>
      <c r="AH11" s="39">
        <f t="shared" si="23"/>
        <v>0</v>
      </c>
      <c r="AI11" s="38">
        <f t="shared" si="24"/>
        <v>0</v>
      </c>
      <c r="AJ11" s="39">
        <f t="shared" si="25"/>
        <v>0</v>
      </c>
      <c r="AK11" s="38">
        <f t="shared" si="26"/>
        <v>0</v>
      </c>
      <c r="AL11" s="39">
        <f t="shared" si="27"/>
        <v>0</v>
      </c>
      <c r="AM11" s="38">
        <f t="shared" si="28"/>
        <v>0</v>
      </c>
      <c r="AN11" s="39">
        <f t="shared" si="29"/>
        <v>0</v>
      </c>
      <c r="AO11" s="38">
        <f t="shared" si="30"/>
        <v>0</v>
      </c>
      <c r="AP11" s="39">
        <f t="shared" si="31"/>
        <v>0</v>
      </c>
      <c r="AQ11" s="38">
        <f t="shared" si="32"/>
        <v>0</v>
      </c>
      <c r="AR11" s="39">
        <f t="shared" si="33"/>
        <v>0</v>
      </c>
      <c r="AS11" s="38">
        <f t="shared" si="34"/>
        <v>0</v>
      </c>
      <c r="AT11" s="39">
        <f t="shared" si="35"/>
        <v>0</v>
      </c>
      <c r="AU11" s="40" t="str">
        <f t="shared" si="36"/>
        <v>Présent</v>
      </c>
      <c r="AV11" s="41">
        <f t="shared" si="37"/>
        <v>9</v>
      </c>
      <c r="AW11" s="42"/>
      <c r="AX11" s="43"/>
      <c r="AY11" s="44">
        <f>VLOOKUP(B11,[1]TableRésultats!$A$3:$EC$130,131,FALSE)</f>
        <v>3</v>
      </c>
      <c r="AZ11" s="45">
        <f>VLOOKUP(B11,[1]TableRésultats!$A$3:$EC$130,132,FALSE)</f>
        <v>2</v>
      </c>
      <c r="BA11" s="46">
        <f>VLOOKUP(B11,[1]TableRésultats!$A$3:$EC$130,133,FALSE)</f>
        <v>0</v>
      </c>
    </row>
    <row r="12" spans="1:53" x14ac:dyDescent="0.25">
      <c r="A12" s="26">
        <v>10</v>
      </c>
      <c r="B12" s="27">
        <v>1</v>
      </c>
      <c r="C12" s="28" t="s">
        <v>103</v>
      </c>
      <c r="D12" s="29" t="s">
        <v>104</v>
      </c>
      <c r="E12" s="30" t="s">
        <v>72</v>
      </c>
      <c r="F12" s="29" t="s">
        <v>105</v>
      </c>
      <c r="G12" s="29" t="s">
        <v>74</v>
      </c>
      <c r="H12" s="31" t="s">
        <v>106</v>
      </c>
      <c r="I12" s="32">
        <v>2903</v>
      </c>
      <c r="J12" s="33">
        <f t="shared" si="0"/>
        <v>11</v>
      </c>
      <c r="K12" s="34">
        <f>VLOOKUP(B12,[1]TableRésultats!$A$3:$B$130,2,FALSE)</f>
        <v>0</v>
      </c>
      <c r="L12" s="35">
        <f t="shared" si="1"/>
        <v>35</v>
      </c>
      <c r="M12" s="36">
        <f t="shared" si="2"/>
        <v>1</v>
      </c>
      <c r="N12" s="37">
        <f t="shared" si="3"/>
        <v>-100</v>
      </c>
      <c r="O12" s="36">
        <f t="shared" si="4"/>
        <v>3</v>
      </c>
      <c r="P12" s="37">
        <f t="shared" si="5"/>
        <v>100</v>
      </c>
      <c r="Q12" s="38">
        <f t="shared" si="6"/>
        <v>1</v>
      </c>
      <c r="R12" s="39">
        <f t="shared" si="7"/>
        <v>-95</v>
      </c>
      <c r="S12" s="38">
        <f t="shared" si="8"/>
        <v>3</v>
      </c>
      <c r="T12" s="39">
        <f t="shared" si="9"/>
        <v>30</v>
      </c>
      <c r="U12" s="38">
        <f t="shared" si="10"/>
        <v>3</v>
      </c>
      <c r="V12" s="39">
        <f t="shared" si="11"/>
        <v>100</v>
      </c>
      <c r="W12" s="38">
        <f t="shared" si="12"/>
        <v>0</v>
      </c>
      <c r="X12" s="39">
        <f t="shared" si="13"/>
        <v>0</v>
      </c>
      <c r="Y12" s="38">
        <f t="shared" si="14"/>
        <v>0</v>
      </c>
      <c r="Z12" s="39">
        <f t="shared" si="15"/>
        <v>0</v>
      </c>
      <c r="AA12" s="38">
        <f t="shared" si="16"/>
        <v>0</v>
      </c>
      <c r="AB12" s="39">
        <f t="shared" si="17"/>
        <v>0</v>
      </c>
      <c r="AC12" s="38">
        <f t="shared" si="18"/>
        <v>0</v>
      </c>
      <c r="AD12" s="39">
        <f t="shared" si="19"/>
        <v>0</v>
      </c>
      <c r="AE12" s="38">
        <f t="shared" si="20"/>
        <v>0</v>
      </c>
      <c r="AF12" s="39">
        <f t="shared" si="21"/>
        <v>0</v>
      </c>
      <c r="AG12" s="38">
        <f t="shared" si="22"/>
        <v>0</v>
      </c>
      <c r="AH12" s="39">
        <f t="shared" si="23"/>
        <v>0</v>
      </c>
      <c r="AI12" s="38">
        <f t="shared" si="24"/>
        <v>0</v>
      </c>
      <c r="AJ12" s="39">
        <f t="shared" si="25"/>
        <v>0</v>
      </c>
      <c r="AK12" s="38">
        <f t="shared" si="26"/>
        <v>0</v>
      </c>
      <c r="AL12" s="39">
        <f t="shared" si="27"/>
        <v>0</v>
      </c>
      <c r="AM12" s="38">
        <f t="shared" si="28"/>
        <v>0</v>
      </c>
      <c r="AN12" s="39">
        <f t="shared" si="29"/>
        <v>0</v>
      </c>
      <c r="AO12" s="38">
        <f t="shared" si="30"/>
        <v>0</v>
      </c>
      <c r="AP12" s="39">
        <f t="shared" si="31"/>
        <v>0</v>
      </c>
      <c r="AQ12" s="38">
        <f t="shared" si="32"/>
        <v>0</v>
      </c>
      <c r="AR12" s="39">
        <f t="shared" si="33"/>
        <v>0</v>
      </c>
      <c r="AS12" s="38">
        <f t="shared" si="34"/>
        <v>0</v>
      </c>
      <c r="AT12" s="39">
        <f t="shared" si="35"/>
        <v>0</v>
      </c>
      <c r="AU12" s="40" t="str">
        <f t="shared" si="36"/>
        <v>Présent</v>
      </c>
      <c r="AV12" s="41">
        <f t="shared" si="37"/>
        <v>10</v>
      </c>
      <c r="AW12" s="42"/>
      <c r="AX12" s="43"/>
      <c r="AY12" s="44">
        <f>VLOOKUP(B12,[1]TableRésultats!$A$3:$EC$130,131,FALSE)</f>
        <v>3</v>
      </c>
      <c r="AZ12" s="45">
        <f>VLOOKUP(B12,[1]TableRésultats!$A$3:$EC$130,132,FALSE)</f>
        <v>2</v>
      </c>
      <c r="BA12" s="46">
        <f>VLOOKUP(B12,[1]TableRésultats!$A$3:$EC$130,133,FALSE)</f>
        <v>0</v>
      </c>
    </row>
    <row r="13" spans="1:53" x14ac:dyDescent="0.25">
      <c r="A13" s="26">
        <v>11</v>
      </c>
      <c r="B13" s="27">
        <v>6</v>
      </c>
      <c r="C13" s="28" t="s">
        <v>107</v>
      </c>
      <c r="D13" s="29" t="s">
        <v>108</v>
      </c>
      <c r="E13" s="30" t="s">
        <v>72</v>
      </c>
      <c r="F13" s="29" t="s">
        <v>109</v>
      </c>
      <c r="G13" s="29" t="s">
        <v>74</v>
      </c>
      <c r="H13" s="31" t="s">
        <v>75</v>
      </c>
      <c r="I13" s="32">
        <v>2343</v>
      </c>
      <c r="J13" s="33">
        <f t="shared" si="0"/>
        <v>9</v>
      </c>
      <c r="K13" s="34">
        <f>VLOOKUP(B13,[1]TableRésultats!$A$3:$B$130,2,FALSE)</f>
        <v>0</v>
      </c>
      <c r="L13" s="35">
        <f t="shared" si="1"/>
        <v>-7</v>
      </c>
      <c r="M13" s="36">
        <f t="shared" si="2"/>
        <v>1</v>
      </c>
      <c r="N13" s="37">
        <f t="shared" si="3"/>
        <v>-56</v>
      </c>
      <c r="O13" s="36">
        <f t="shared" si="4"/>
        <v>3</v>
      </c>
      <c r="P13" s="37">
        <f t="shared" si="5"/>
        <v>85</v>
      </c>
      <c r="Q13" s="38">
        <f t="shared" si="6"/>
        <v>3</v>
      </c>
      <c r="R13" s="39">
        <f t="shared" si="7"/>
        <v>100</v>
      </c>
      <c r="S13" s="38">
        <f t="shared" si="8"/>
        <v>1</v>
      </c>
      <c r="T13" s="39">
        <f t="shared" si="9"/>
        <v>-36</v>
      </c>
      <c r="U13" s="38">
        <f t="shared" si="10"/>
        <v>1</v>
      </c>
      <c r="V13" s="39">
        <f t="shared" si="11"/>
        <v>-100</v>
      </c>
      <c r="W13" s="38">
        <f t="shared" si="12"/>
        <v>0</v>
      </c>
      <c r="X13" s="39">
        <f t="shared" si="13"/>
        <v>0</v>
      </c>
      <c r="Y13" s="38">
        <f t="shared" si="14"/>
        <v>0</v>
      </c>
      <c r="Z13" s="39">
        <f t="shared" si="15"/>
        <v>0</v>
      </c>
      <c r="AA13" s="38">
        <f t="shared" si="16"/>
        <v>0</v>
      </c>
      <c r="AB13" s="39">
        <f t="shared" si="17"/>
        <v>0</v>
      </c>
      <c r="AC13" s="38">
        <f t="shared" si="18"/>
        <v>0</v>
      </c>
      <c r="AD13" s="39">
        <f t="shared" si="19"/>
        <v>0</v>
      </c>
      <c r="AE13" s="38">
        <f t="shared" si="20"/>
        <v>0</v>
      </c>
      <c r="AF13" s="39">
        <f t="shared" si="21"/>
        <v>0</v>
      </c>
      <c r="AG13" s="38">
        <f t="shared" si="22"/>
        <v>0</v>
      </c>
      <c r="AH13" s="39">
        <f t="shared" si="23"/>
        <v>0</v>
      </c>
      <c r="AI13" s="38">
        <f t="shared" si="24"/>
        <v>0</v>
      </c>
      <c r="AJ13" s="39">
        <f t="shared" si="25"/>
        <v>0</v>
      </c>
      <c r="AK13" s="38">
        <f t="shared" si="26"/>
        <v>0</v>
      </c>
      <c r="AL13" s="39">
        <f t="shared" si="27"/>
        <v>0</v>
      </c>
      <c r="AM13" s="38">
        <f t="shared" si="28"/>
        <v>0</v>
      </c>
      <c r="AN13" s="39">
        <f t="shared" si="29"/>
        <v>0</v>
      </c>
      <c r="AO13" s="38">
        <f t="shared" si="30"/>
        <v>0</v>
      </c>
      <c r="AP13" s="39">
        <f t="shared" si="31"/>
        <v>0</v>
      </c>
      <c r="AQ13" s="38">
        <f t="shared" si="32"/>
        <v>0</v>
      </c>
      <c r="AR13" s="39">
        <f t="shared" si="33"/>
        <v>0</v>
      </c>
      <c r="AS13" s="38">
        <f t="shared" si="34"/>
        <v>0</v>
      </c>
      <c r="AT13" s="39">
        <f t="shared" si="35"/>
        <v>0</v>
      </c>
      <c r="AU13" s="40" t="str">
        <f t="shared" si="36"/>
        <v>Présent</v>
      </c>
      <c r="AV13" s="41">
        <f t="shared" si="37"/>
        <v>11</v>
      </c>
      <c r="AW13" s="42"/>
      <c r="AX13" s="43"/>
      <c r="AY13" s="44">
        <f>VLOOKUP(B13,[1]TableRésultats!$A$3:$EC$130,131,FALSE)</f>
        <v>2</v>
      </c>
      <c r="AZ13" s="45">
        <f>VLOOKUP(B13,[1]TableRésultats!$A$3:$EC$130,132,FALSE)</f>
        <v>3</v>
      </c>
      <c r="BA13" s="46">
        <f>VLOOKUP(B13,[1]TableRésultats!$A$3:$EC$130,133,FALSE)</f>
        <v>0</v>
      </c>
    </row>
    <row r="14" spans="1:53" x14ac:dyDescent="0.25">
      <c r="A14" s="26">
        <v>12</v>
      </c>
      <c r="B14" s="27">
        <v>13</v>
      </c>
      <c r="C14" s="28" t="s">
        <v>110</v>
      </c>
      <c r="D14" s="29" t="s">
        <v>111</v>
      </c>
      <c r="E14" s="30" t="s">
        <v>84</v>
      </c>
      <c r="F14" s="29" t="s">
        <v>112</v>
      </c>
      <c r="G14" s="29" t="s">
        <v>74</v>
      </c>
      <c r="H14" s="31" t="s">
        <v>80</v>
      </c>
      <c r="I14" s="32">
        <v>1860</v>
      </c>
      <c r="J14" s="33">
        <f t="shared" si="0"/>
        <v>9</v>
      </c>
      <c r="K14" s="34">
        <f>VLOOKUP(B14,[1]TableRésultats!$A$3:$B$130,2,FALSE)</f>
        <v>0</v>
      </c>
      <c r="L14" s="35">
        <f t="shared" si="1"/>
        <v>-20</v>
      </c>
      <c r="M14" s="36">
        <f t="shared" si="2"/>
        <v>1</v>
      </c>
      <c r="N14" s="37">
        <f t="shared" si="3"/>
        <v>-100</v>
      </c>
      <c r="O14" s="36">
        <f t="shared" si="4"/>
        <v>1</v>
      </c>
      <c r="P14" s="37">
        <f t="shared" si="5"/>
        <v>-18</v>
      </c>
      <c r="Q14" s="38">
        <f t="shared" si="6"/>
        <v>1</v>
      </c>
      <c r="R14" s="39">
        <f t="shared" si="7"/>
        <v>-100</v>
      </c>
      <c r="S14" s="38">
        <f t="shared" si="8"/>
        <v>3</v>
      </c>
      <c r="T14" s="39">
        <f t="shared" si="9"/>
        <v>98</v>
      </c>
      <c r="U14" s="38">
        <f t="shared" si="10"/>
        <v>3</v>
      </c>
      <c r="V14" s="39">
        <f t="shared" si="11"/>
        <v>100</v>
      </c>
      <c r="W14" s="38">
        <f t="shared" si="12"/>
        <v>0</v>
      </c>
      <c r="X14" s="39">
        <f t="shared" si="13"/>
        <v>0</v>
      </c>
      <c r="Y14" s="38">
        <f t="shared" si="14"/>
        <v>0</v>
      </c>
      <c r="Z14" s="39">
        <f t="shared" si="15"/>
        <v>0</v>
      </c>
      <c r="AA14" s="38">
        <f t="shared" si="16"/>
        <v>0</v>
      </c>
      <c r="AB14" s="39">
        <f t="shared" si="17"/>
        <v>0</v>
      </c>
      <c r="AC14" s="38">
        <f t="shared" si="18"/>
        <v>0</v>
      </c>
      <c r="AD14" s="39">
        <f t="shared" si="19"/>
        <v>0</v>
      </c>
      <c r="AE14" s="38">
        <f t="shared" si="20"/>
        <v>0</v>
      </c>
      <c r="AF14" s="39">
        <f t="shared" si="21"/>
        <v>0</v>
      </c>
      <c r="AG14" s="38">
        <f t="shared" si="22"/>
        <v>0</v>
      </c>
      <c r="AH14" s="39">
        <f t="shared" si="23"/>
        <v>0</v>
      </c>
      <c r="AI14" s="38">
        <f t="shared" si="24"/>
        <v>0</v>
      </c>
      <c r="AJ14" s="39">
        <f t="shared" si="25"/>
        <v>0</v>
      </c>
      <c r="AK14" s="38">
        <f t="shared" si="26"/>
        <v>0</v>
      </c>
      <c r="AL14" s="39">
        <f t="shared" si="27"/>
        <v>0</v>
      </c>
      <c r="AM14" s="38">
        <f t="shared" si="28"/>
        <v>0</v>
      </c>
      <c r="AN14" s="39">
        <f t="shared" si="29"/>
        <v>0</v>
      </c>
      <c r="AO14" s="38">
        <f t="shared" si="30"/>
        <v>0</v>
      </c>
      <c r="AP14" s="39">
        <f t="shared" si="31"/>
        <v>0</v>
      </c>
      <c r="AQ14" s="38">
        <f t="shared" si="32"/>
        <v>0</v>
      </c>
      <c r="AR14" s="39">
        <f t="shared" si="33"/>
        <v>0</v>
      </c>
      <c r="AS14" s="38">
        <f t="shared" si="34"/>
        <v>0</v>
      </c>
      <c r="AT14" s="39">
        <f t="shared" si="35"/>
        <v>0</v>
      </c>
      <c r="AU14" s="40" t="str">
        <f t="shared" si="36"/>
        <v>Présent</v>
      </c>
      <c r="AV14" s="41">
        <f t="shared" si="37"/>
        <v>12</v>
      </c>
      <c r="AW14" s="42"/>
      <c r="AX14" s="43"/>
      <c r="AY14" s="44">
        <f>VLOOKUP(B14,[1]TableRésultats!$A$3:$EC$130,131,FALSE)</f>
        <v>2</v>
      </c>
      <c r="AZ14" s="45">
        <f>VLOOKUP(B14,[1]TableRésultats!$A$3:$EC$130,132,FALSE)</f>
        <v>3</v>
      </c>
      <c r="BA14" s="46">
        <f>VLOOKUP(B14,[1]TableRésultats!$A$3:$EC$130,133,FALSE)</f>
        <v>0</v>
      </c>
    </row>
    <row r="15" spans="1:53" x14ac:dyDescent="0.25">
      <c r="A15" s="26">
        <v>13</v>
      </c>
      <c r="B15" s="27">
        <v>15</v>
      </c>
      <c r="C15" s="28" t="s">
        <v>113</v>
      </c>
      <c r="D15" s="29" t="s">
        <v>114</v>
      </c>
      <c r="E15" s="30" t="s">
        <v>72</v>
      </c>
      <c r="F15" s="29" t="s">
        <v>79</v>
      </c>
      <c r="G15" s="29" t="s">
        <v>74</v>
      </c>
      <c r="H15" s="31" t="s">
        <v>80</v>
      </c>
      <c r="I15" s="32">
        <v>1608</v>
      </c>
      <c r="J15" s="33">
        <f t="shared" si="0"/>
        <v>9</v>
      </c>
      <c r="K15" s="34">
        <f>VLOOKUP(B15,[1]TableRésultats!$A$3:$B$130,2,FALSE)</f>
        <v>0</v>
      </c>
      <c r="L15" s="35">
        <f t="shared" si="1"/>
        <v>-30</v>
      </c>
      <c r="M15" s="36">
        <f t="shared" si="2"/>
        <v>3</v>
      </c>
      <c r="N15" s="37">
        <f t="shared" si="3"/>
        <v>100</v>
      </c>
      <c r="O15" s="36">
        <f t="shared" si="4"/>
        <v>1</v>
      </c>
      <c r="P15" s="37">
        <f t="shared" si="5"/>
        <v>-100</v>
      </c>
      <c r="Q15" s="38">
        <f t="shared" si="6"/>
        <v>1</v>
      </c>
      <c r="R15" s="39">
        <f t="shared" si="7"/>
        <v>-100</v>
      </c>
      <c r="S15" s="38">
        <f t="shared" si="8"/>
        <v>1</v>
      </c>
      <c r="T15" s="39">
        <f t="shared" si="9"/>
        <v>-30</v>
      </c>
      <c r="U15" s="38">
        <f t="shared" si="10"/>
        <v>3</v>
      </c>
      <c r="V15" s="39">
        <f t="shared" si="11"/>
        <v>100</v>
      </c>
      <c r="W15" s="38">
        <f t="shared" si="12"/>
        <v>0</v>
      </c>
      <c r="X15" s="39">
        <f t="shared" si="13"/>
        <v>0</v>
      </c>
      <c r="Y15" s="38">
        <f t="shared" si="14"/>
        <v>0</v>
      </c>
      <c r="Z15" s="39">
        <f t="shared" si="15"/>
        <v>0</v>
      </c>
      <c r="AA15" s="38">
        <f t="shared" si="16"/>
        <v>0</v>
      </c>
      <c r="AB15" s="39">
        <f t="shared" si="17"/>
        <v>0</v>
      </c>
      <c r="AC15" s="38">
        <f t="shared" si="18"/>
        <v>0</v>
      </c>
      <c r="AD15" s="39">
        <f t="shared" si="19"/>
        <v>0</v>
      </c>
      <c r="AE15" s="38">
        <f t="shared" si="20"/>
        <v>0</v>
      </c>
      <c r="AF15" s="39">
        <f t="shared" si="21"/>
        <v>0</v>
      </c>
      <c r="AG15" s="38">
        <f t="shared" si="22"/>
        <v>0</v>
      </c>
      <c r="AH15" s="39">
        <f t="shared" si="23"/>
        <v>0</v>
      </c>
      <c r="AI15" s="38">
        <f t="shared" si="24"/>
        <v>0</v>
      </c>
      <c r="AJ15" s="39">
        <f t="shared" si="25"/>
        <v>0</v>
      </c>
      <c r="AK15" s="38">
        <f t="shared" si="26"/>
        <v>0</v>
      </c>
      <c r="AL15" s="39">
        <f t="shared" si="27"/>
        <v>0</v>
      </c>
      <c r="AM15" s="38">
        <f t="shared" si="28"/>
        <v>0</v>
      </c>
      <c r="AN15" s="39">
        <f t="shared" si="29"/>
        <v>0</v>
      </c>
      <c r="AO15" s="38">
        <f t="shared" si="30"/>
        <v>0</v>
      </c>
      <c r="AP15" s="39">
        <f t="shared" si="31"/>
        <v>0</v>
      </c>
      <c r="AQ15" s="38">
        <f t="shared" si="32"/>
        <v>0</v>
      </c>
      <c r="AR15" s="39">
        <f t="shared" si="33"/>
        <v>0</v>
      </c>
      <c r="AS15" s="38">
        <f t="shared" si="34"/>
        <v>0</v>
      </c>
      <c r="AT15" s="39">
        <f t="shared" si="35"/>
        <v>0</v>
      </c>
      <c r="AU15" s="40" t="str">
        <f t="shared" si="36"/>
        <v>Présent</v>
      </c>
      <c r="AV15" s="41">
        <f t="shared" si="37"/>
        <v>13</v>
      </c>
      <c r="AW15" s="42"/>
      <c r="AX15" s="43"/>
      <c r="AY15" s="44">
        <f>VLOOKUP(B15,[1]TableRésultats!$A$3:$EC$130,131,FALSE)</f>
        <v>2</v>
      </c>
      <c r="AZ15" s="45">
        <f>VLOOKUP(B15,[1]TableRésultats!$A$3:$EC$130,132,FALSE)</f>
        <v>3</v>
      </c>
      <c r="BA15" s="46">
        <f>VLOOKUP(B15,[1]TableRésultats!$A$3:$EC$130,133,FALSE)</f>
        <v>0</v>
      </c>
    </row>
    <row r="16" spans="1:53" x14ac:dyDescent="0.25">
      <c r="A16" s="26">
        <v>14</v>
      </c>
      <c r="B16" s="27">
        <v>9</v>
      </c>
      <c r="C16" s="28" t="s">
        <v>115</v>
      </c>
      <c r="D16" s="29" t="s">
        <v>116</v>
      </c>
      <c r="E16" s="30" t="s">
        <v>72</v>
      </c>
      <c r="F16" s="29" t="s">
        <v>117</v>
      </c>
      <c r="G16" s="29" t="s">
        <v>74</v>
      </c>
      <c r="H16" s="31" t="s">
        <v>80</v>
      </c>
      <c r="I16" s="32">
        <v>2021</v>
      </c>
      <c r="J16" s="33">
        <f t="shared" si="0"/>
        <v>9</v>
      </c>
      <c r="K16" s="34">
        <f>VLOOKUP(B16,[1]TableRésultats!$A$3:$B$130,2,FALSE)</f>
        <v>0</v>
      </c>
      <c r="L16" s="35">
        <f t="shared" si="1"/>
        <v>-45</v>
      </c>
      <c r="M16" s="36">
        <f t="shared" si="2"/>
        <v>3</v>
      </c>
      <c r="N16" s="37">
        <f t="shared" si="3"/>
        <v>56</v>
      </c>
      <c r="O16" s="36">
        <f t="shared" si="4"/>
        <v>3</v>
      </c>
      <c r="P16" s="37">
        <f t="shared" si="5"/>
        <v>100</v>
      </c>
      <c r="Q16" s="38">
        <f t="shared" si="6"/>
        <v>1</v>
      </c>
      <c r="R16" s="39">
        <f t="shared" si="7"/>
        <v>-1</v>
      </c>
      <c r="S16" s="38">
        <f t="shared" si="8"/>
        <v>1</v>
      </c>
      <c r="T16" s="39">
        <f t="shared" si="9"/>
        <v>-100</v>
      </c>
      <c r="U16" s="38">
        <f t="shared" si="10"/>
        <v>1</v>
      </c>
      <c r="V16" s="39">
        <f t="shared" si="11"/>
        <v>-100</v>
      </c>
      <c r="W16" s="38">
        <f t="shared" si="12"/>
        <v>0</v>
      </c>
      <c r="X16" s="39">
        <f t="shared" si="13"/>
        <v>0</v>
      </c>
      <c r="Y16" s="38">
        <f t="shared" si="14"/>
        <v>0</v>
      </c>
      <c r="Z16" s="39">
        <f t="shared" si="15"/>
        <v>0</v>
      </c>
      <c r="AA16" s="38">
        <f t="shared" si="16"/>
        <v>0</v>
      </c>
      <c r="AB16" s="39">
        <f t="shared" si="17"/>
        <v>0</v>
      </c>
      <c r="AC16" s="38">
        <f t="shared" si="18"/>
        <v>0</v>
      </c>
      <c r="AD16" s="39">
        <f t="shared" si="19"/>
        <v>0</v>
      </c>
      <c r="AE16" s="38">
        <f t="shared" si="20"/>
        <v>0</v>
      </c>
      <c r="AF16" s="39">
        <f t="shared" si="21"/>
        <v>0</v>
      </c>
      <c r="AG16" s="38">
        <f t="shared" si="22"/>
        <v>0</v>
      </c>
      <c r="AH16" s="39">
        <f t="shared" si="23"/>
        <v>0</v>
      </c>
      <c r="AI16" s="38">
        <f t="shared" si="24"/>
        <v>0</v>
      </c>
      <c r="AJ16" s="39">
        <f t="shared" si="25"/>
        <v>0</v>
      </c>
      <c r="AK16" s="38">
        <f t="shared" si="26"/>
        <v>0</v>
      </c>
      <c r="AL16" s="39">
        <f t="shared" si="27"/>
        <v>0</v>
      </c>
      <c r="AM16" s="38">
        <f t="shared" si="28"/>
        <v>0</v>
      </c>
      <c r="AN16" s="39">
        <f t="shared" si="29"/>
        <v>0</v>
      </c>
      <c r="AO16" s="38">
        <f t="shared" si="30"/>
        <v>0</v>
      </c>
      <c r="AP16" s="39">
        <f t="shared" si="31"/>
        <v>0</v>
      </c>
      <c r="AQ16" s="38">
        <f t="shared" si="32"/>
        <v>0</v>
      </c>
      <c r="AR16" s="39">
        <f t="shared" si="33"/>
        <v>0</v>
      </c>
      <c r="AS16" s="38">
        <f t="shared" si="34"/>
        <v>0</v>
      </c>
      <c r="AT16" s="39">
        <f t="shared" si="35"/>
        <v>0</v>
      </c>
      <c r="AU16" s="40" t="str">
        <f t="shared" si="36"/>
        <v>Présent</v>
      </c>
      <c r="AV16" s="41">
        <f t="shared" si="37"/>
        <v>14</v>
      </c>
      <c r="AW16" s="42"/>
      <c r="AX16" s="43"/>
      <c r="AY16" s="44">
        <f>VLOOKUP(B16,[1]TableRésultats!$A$3:$EC$130,131,FALSE)</f>
        <v>2</v>
      </c>
      <c r="AZ16" s="45">
        <f>VLOOKUP(B16,[1]TableRésultats!$A$3:$EC$130,132,FALSE)</f>
        <v>3</v>
      </c>
      <c r="BA16" s="46">
        <f>VLOOKUP(B16,[1]TableRésultats!$A$3:$EC$130,133,FALSE)</f>
        <v>0</v>
      </c>
    </row>
    <row r="17" spans="1:53" x14ac:dyDescent="0.25">
      <c r="A17" s="26">
        <v>15</v>
      </c>
      <c r="B17" s="27">
        <v>12</v>
      </c>
      <c r="C17" s="28" t="s">
        <v>118</v>
      </c>
      <c r="D17" s="29" t="s">
        <v>119</v>
      </c>
      <c r="E17" s="30" t="s">
        <v>72</v>
      </c>
      <c r="F17" s="29" t="s">
        <v>117</v>
      </c>
      <c r="G17" s="29" t="s">
        <v>74</v>
      </c>
      <c r="H17" s="31" t="s">
        <v>80</v>
      </c>
      <c r="I17" s="32">
        <v>1887</v>
      </c>
      <c r="J17" s="33">
        <f t="shared" si="0"/>
        <v>9</v>
      </c>
      <c r="K17" s="34">
        <f>VLOOKUP(B17,[1]TableRésultats!$A$3:$B$130,2,FALSE)</f>
        <v>0</v>
      </c>
      <c r="L17" s="35">
        <f t="shared" si="1"/>
        <v>-54</v>
      </c>
      <c r="M17" s="36">
        <f t="shared" si="2"/>
        <v>1</v>
      </c>
      <c r="N17" s="37">
        <f t="shared" si="3"/>
        <v>-6</v>
      </c>
      <c r="O17" s="36">
        <f t="shared" si="4"/>
        <v>3</v>
      </c>
      <c r="P17" s="37">
        <f t="shared" si="5"/>
        <v>100</v>
      </c>
      <c r="Q17" s="38">
        <f t="shared" si="6"/>
        <v>3</v>
      </c>
      <c r="R17" s="39">
        <f t="shared" si="7"/>
        <v>1</v>
      </c>
      <c r="S17" s="38">
        <f t="shared" si="8"/>
        <v>1</v>
      </c>
      <c r="T17" s="39">
        <f t="shared" si="9"/>
        <v>-49</v>
      </c>
      <c r="U17" s="38">
        <f t="shared" si="10"/>
        <v>1</v>
      </c>
      <c r="V17" s="39">
        <f t="shared" si="11"/>
        <v>-100</v>
      </c>
      <c r="W17" s="38">
        <f t="shared" si="12"/>
        <v>0</v>
      </c>
      <c r="X17" s="39">
        <f t="shared" si="13"/>
        <v>0</v>
      </c>
      <c r="Y17" s="38">
        <f t="shared" si="14"/>
        <v>0</v>
      </c>
      <c r="Z17" s="39">
        <f t="shared" si="15"/>
        <v>0</v>
      </c>
      <c r="AA17" s="38">
        <f t="shared" si="16"/>
        <v>0</v>
      </c>
      <c r="AB17" s="39">
        <f t="shared" si="17"/>
        <v>0</v>
      </c>
      <c r="AC17" s="38">
        <f t="shared" si="18"/>
        <v>0</v>
      </c>
      <c r="AD17" s="39">
        <f t="shared" si="19"/>
        <v>0</v>
      </c>
      <c r="AE17" s="38">
        <f t="shared" si="20"/>
        <v>0</v>
      </c>
      <c r="AF17" s="39">
        <f t="shared" si="21"/>
        <v>0</v>
      </c>
      <c r="AG17" s="38">
        <f t="shared" si="22"/>
        <v>0</v>
      </c>
      <c r="AH17" s="39">
        <f t="shared" si="23"/>
        <v>0</v>
      </c>
      <c r="AI17" s="38">
        <f t="shared" si="24"/>
        <v>0</v>
      </c>
      <c r="AJ17" s="39">
        <f t="shared" si="25"/>
        <v>0</v>
      </c>
      <c r="AK17" s="38">
        <f t="shared" si="26"/>
        <v>0</v>
      </c>
      <c r="AL17" s="39">
        <f t="shared" si="27"/>
        <v>0</v>
      </c>
      <c r="AM17" s="38">
        <f t="shared" si="28"/>
        <v>0</v>
      </c>
      <c r="AN17" s="39">
        <f t="shared" si="29"/>
        <v>0</v>
      </c>
      <c r="AO17" s="38">
        <f t="shared" si="30"/>
        <v>0</v>
      </c>
      <c r="AP17" s="39">
        <f t="shared" si="31"/>
        <v>0</v>
      </c>
      <c r="AQ17" s="38">
        <f t="shared" si="32"/>
        <v>0</v>
      </c>
      <c r="AR17" s="39">
        <f t="shared" si="33"/>
        <v>0</v>
      </c>
      <c r="AS17" s="38">
        <f t="shared" si="34"/>
        <v>0</v>
      </c>
      <c r="AT17" s="39">
        <f t="shared" si="35"/>
        <v>0</v>
      </c>
      <c r="AU17" s="40" t="str">
        <f t="shared" si="36"/>
        <v>Présent</v>
      </c>
      <c r="AV17" s="41">
        <f t="shared" si="37"/>
        <v>15</v>
      </c>
      <c r="AW17" s="42"/>
      <c r="AX17" s="43"/>
      <c r="AY17" s="44">
        <f>VLOOKUP(B17,[1]TableRésultats!$A$3:$EC$130,131,FALSE)</f>
        <v>2</v>
      </c>
      <c r="AZ17" s="45">
        <f>VLOOKUP(B17,[1]TableRésultats!$A$3:$EC$130,132,FALSE)</f>
        <v>3</v>
      </c>
      <c r="BA17" s="46">
        <f>VLOOKUP(B17,[1]TableRésultats!$A$3:$EC$130,133,FALSE)</f>
        <v>0</v>
      </c>
    </row>
    <row r="18" spans="1:53" x14ac:dyDescent="0.25">
      <c r="A18" s="26">
        <v>16</v>
      </c>
      <c r="B18" s="27">
        <v>10</v>
      </c>
      <c r="C18" s="28" t="s">
        <v>120</v>
      </c>
      <c r="D18" s="29" t="s">
        <v>121</v>
      </c>
      <c r="E18" s="30" t="s">
        <v>72</v>
      </c>
      <c r="F18" s="29" t="s">
        <v>117</v>
      </c>
      <c r="G18" s="29" t="s">
        <v>74</v>
      </c>
      <c r="H18" s="31" t="s">
        <v>80</v>
      </c>
      <c r="I18" s="32">
        <v>1905</v>
      </c>
      <c r="J18" s="33">
        <f t="shared" si="0"/>
        <v>9</v>
      </c>
      <c r="K18" s="34">
        <f>VLOOKUP(B18,[1]TableRésultats!$A$3:$B$130,2,FALSE)</f>
        <v>0</v>
      </c>
      <c r="L18" s="35">
        <f t="shared" si="1"/>
        <v>-156</v>
      </c>
      <c r="M18" s="36">
        <f t="shared" si="2"/>
        <v>1</v>
      </c>
      <c r="N18" s="37">
        <f t="shared" si="3"/>
        <v>-100</v>
      </c>
      <c r="O18" s="36">
        <f t="shared" si="4"/>
        <v>1</v>
      </c>
      <c r="P18" s="37">
        <f t="shared" si="5"/>
        <v>-85</v>
      </c>
      <c r="Q18" s="38">
        <f t="shared" si="6"/>
        <v>3</v>
      </c>
      <c r="R18" s="39">
        <f t="shared" si="7"/>
        <v>100</v>
      </c>
      <c r="S18" s="38">
        <f t="shared" si="8"/>
        <v>1</v>
      </c>
      <c r="T18" s="39">
        <f t="shared" si="9"/>
        <v>-100</v>
      </c>
      <c r="U18" s="38">
        <f t="shared" si="10"/>
        <v>3</v>
      </c>
      <c r="V18" s="39">
        <f t="shared" si="11"/>
        <v>29</v>
      </c>
      <c r="W18" s="38">
        <f t="shared" si="12"/>
        <v>0</v>
      </c>
      <c r="X18" s="39">
        <f t="shared" si="13"/>
        <v>0</v>
      </c>
      <c r="Y18" s="38">
        <f t="shared" si="14"/>
        <v>0</v>
      </c>
      <c r="Z18" s="39">
        <f t="shared" si="15"/>
        <v>0</v>
      </c>
      <c r="AA18" s="38">
        <f t="shared" si="16"/>
        <v>0</v>
      </c>
      <c r="AB18" s="39">
        <f t="shared" si="17"/>
        <v>0</v>
      </c>
      <c r="AC18" s="38">
        <f t="shared" si="18"/>
        <v>0</v>
      </c>
      <c r="AD18" s="39">
        <f t="shared" si="19"/>
        <v>0</v>
      </c>
      <c r="AE18" s="38">
        <f t="shared" si="20"/>
        <v>0</v>
      </c>
      <c r="AF18" s="39">
        <f t="shared" si="21"/>
        <v>0</v>
      </c>
      <c r="AG18" s="38">
        <f t="shared" si="22"/>
        <v>0</v>
      </c>
      <c r="AH18" s="39">
        <f t="shared" si="23"/>
        <v>0</v>
      </c>
      <c r="AI18" s="38">
        <f t="shared" si="24"/>
        <v>0</v>
      </c>
      <c r="AJ18" s="39">
        <f t="shared" si="25"/>
        <v>0</v>
      </c>
      <c r="AK18" s="38">
        <f t="shared" si="26"/>
        <v>0</v>
      </c>
      <c r="AL18" s="39">
        <f t="shared" si="27"/>
        <v>0</v>
      </c>
      <c r="AM18" s="38">
        <f t="shared" si="28"/>
        <v>0</v>
      </c>
      <c r="AN18" s="39">
        <f t="shared" si="29"/>
        <v>0</v>
      </c>
      <c r="AO18" s="38">
        <f t="shared" si="30"/>
        <v>0</v>
      </c>
      <c r="AP18" s="39">
        <f t="shared" si="31"/>
        <v>0</v>
      </c>
      <c r="AQ18" s="38">
        <f t="shared" si="32"/>
        <v>0</v>
      </c>
      <c r="AR18" s="39">
        <f t="shared" si="33"/>
        <v>0</v>
      </c>
      <c r="AS18" s="38">
        <f t="shared" si="34"/>
        <v>0</v>
      </c>
      <c r="AT18" s="39">
        <f t="shared" si="35"/>
        <v>0</v>
      </c>
      <c r="AU18" s="40" t="str">
        <f t="shared" si="36"/>
        <v>Présent</v>
      </c>
      <c r="AV18" s="41">
        <f t="shared" si="37"/>
        <v>16</v>
      </c>
      <c r="AW18" s="42"/>
      <c r="AX18" s="43"/>
      <c r="AY18" s="44">
        <f>VLOOKUP(B18,[1]TableRésultats!$A$3:$EC$130,131,FALSE)</f>
        <v>2</v>
      </c>
      <c r="AZ18" s="45">
        <f>VLOOKUP(B18,[1]TableRésultats!$A$3:$EC$130,132,FALSE)</f>
        <v>3</v>
      </c>
      <c r="BA18" s="46">
        <f>VLOOKUP(B18,[1]TableRésultats!$A$3:$EC$130,133,FALSE)</f>
        <v>0</v>
      </c>
    </row>
    <row r="19" spans="1:53" x14ac:dyDescent="0.25">
      <c r="A19" s="26">
        <v>17</v>
      </c>
      <c r="B19" s="27">
        <v>18</v>
      </c>
      <c r="C19" s="28" t="s">
        <v>122</v>
      </c>
      <c r="D19" s="29" t="s">
        <v>123</v>
      </c>
      <c r="E19" s="30" t="s">
        <v>72</v>
      </c>
      <c r="F19" s="29" t="s">
        <v>117</v>
      </c>
      <c r="G19" s="29" t="s">
        <v>74</v>
      </c>
      <c r="H19" s="31" t="s">
        <v>88</v>
      </c>
      <c r="I19" s="32">
        <v>1500</v>
      </c>
      <c r="J19" s="33">
        <f t="shared" si="0"/>
        <v>7</v>
      </c>
      <c r="K19" s="34">
        <f>VLOOKUP(B19,[1]TableRésultats!$A$3:$B$130,2,FALSE)</f>
        <v>0</v>
      </c>
      <c r="L19" s="35">
        <f t="shared" si="1"/>
        <v>-70</v>
      </c>
      <c r="M19" s="36">
        <f t="shared" si="2"/>
        <v>3</v>
      </c>
      <c r="N19" s="37">
        <f t="shared" si="3"/>
        <v>98</v>
      </c>
      <c r="O19" s="36">
        <f t="shared" si="4"/>
        <v>1</v>
      </c>
      <c r="P19" s="37">
        <f t="shared" si="5"/>
        <v>-31</v>
      </c>
      <c r="Q19" s="38">
        <f t="shared" si="6"/>
        <v>1</v>
      </c>
      <c r="R19" s="39">
        <f t="shared" si="7"/>
        <v>-100</v>
      </c>
      <c r="S19" s="38">
        <f t="shared" si="8"/>
        <v>1</v>
      </c>
      <c r="T19" s="39">
        <f t="shared" si="9"/>
        <v>-25</v>
      </c>
      <c r="U19" s="38">
        <f t="shared" si="10"/>
        <v>1</v>
      </c>
      <c r="V19" s="39">
        <f t="shared" si="11"/>
        <v>-12</v>
      </c>
      <c r="W19" s="38">
        <f t="shared" si="12"/>
        <v>0</v>
      </c>
      <c r="X19" s="39">
        <f t="shared" si="13"/>
        <v>0</v>
      </c>
      <c r="Y19" s="38">
        <f t="shared" si="14"/>
        <v>0</v>
      </c>
      <c r="Z19" s="39">
        <f t="shared" si="15"/>
        <v>0</v>
      </c>
      <c r="AA19" s="38">
        <f t="shared" si="16"/>
        <v>0</v>
      </c>
      <c r="AB19" s="39">
        <f t="shared" si="17"/>
        <v>0</v>
      </c>
      <c r="AC19" s="38">
        <f t="shared" si="18"/>
        <v>0</v>
      </c>
      <c r="AD19" s="39">
        <f t="shared" si="19"/>
        <v>0</v>
      </c>
      <c r="AE19" s="38">
        <f t="shared" si="20"/>
        <v>0</v>
      </c>
      <c r="AF19" s="39">
        <f t="shared" si="21"/>
        <v>0</v>
      </c>
      <c r="AG19" s="38">
        <f t="shared" si="22"/>
        <v>0</v>
      </c>
      <c r="AH19" s="39">
        <f t="shared" si="23"/>
        <v>0</v>
      </c>
      <c r="AI19" s="38">
        <f t="shared" si="24"/>
        <v>0</v>
      </c>
      <c r="AJ19" s="39">
        <f t="shared" si="25"/>
        <v>0</v>
      </c>
      <c r="AK19" s="38">
        <f t="shared" si="26"/>
        <v>0</v>
      </c>
      <c r="AL19" s="39">
        <f t="shared" si="27"/>
        <v>0</v>
      </c>
      <c r="AM19" s="38">
        <f t="shared" si="28"/>
        <v>0</v>
      </c>
      <c r="AN19" s="39">
        <f t="shared" si="29"/>
        <v>0</v>
      </c>
      <c r="AO19" s="38">
        <f t="shared" si="30"/>
        <v>0</v>
      </c>
      <c r="AP19" s="39">
        <f t="shared" si="31"/>
        <v>0</v>
      </c>
      <c r="AQ19" s="38">
        <f t="shared" si="32"/>
        <v>0</v>
      </c>
      <c r="AR19" s="39">
        <f t="shared" si="33"/>
        <v>0</v>
      </c>
      <c r="AS19" s="38">
        <f t="shared" si="34"/>
        <v>0</v>
      </c>
      <c r="AT19" s="39">
        <f t="shared" si="35"/>
        <v>0</v>
      </c>
      <c r="AU19" s="40" t="str">
        <f t="shared" si="36"/>
        <v>Présent</v>
      </c>
      <c r="AV19" s="41">
        <f t="shared" si="37"/>
        <v>17</v>
      </c>
      <c r="AW19" s="42"/>
      <c r="AX19" s="43"/>
      <c r="AY19" s="44">
        <f>VLOOKUP(B19,[1]TableRésultats!$A$3:$EC$130,131,FALSE)</f>
        <v>1</v>
      </c>
      <c r="AZ19" s="45">
        <f>VLOOKUP(B19,[1]TableRésultats!$A$3:$EC$130,132,FALSE)</f>
        <v>4</v>
      </c>
      <c r="BA19" s="46">
        <f>VLOOKUP(B19,[1]TableRésultats!$A$3:$EC$130,133,FALSE)</f>
        <v>0</v>
      </c>
    </row>
    <row r="20" spans="1:53" x14ac:dyDescent="0.25">
      <c r="A20" s="26">
        <v>18</v>
      </c>
      <c r="B20" s="27">
        <v>14</v>
      </c>
      <c r="C20" s="28" t="s">
        <v>124</v>
      </c>
      <c r="D20" s="29" t="s">
        <v>125</v>
      </c>
      <c r="E20" s="30" t="s">
        <v>84</v>
      </c>
      <c r="F20" s="29" t="s">
        <v>117</v>
      </c>
      <c r="G20" s="29" t="s">
        <v>74</v>
      </c>
      <c r="H20" s="31" t="s">
        <v>80</v>
      </c>
      <c r="I20" s="32">
        <v>1700</v>
      </c>
      <c r="J20" s="33">
        <f t="shared" si="0"/>
        <v>7</v>
      </c>
      <c r="K20" s="34">
        <f>VLOOKUP(B20,[1]TableRésultats!$A$3:$B$130,2,FALSE)</f>
        <v>0</v>
      </c>
      <c r="L20" s="35">
        <f t="shared" si="1"/>
        <v>-180</v>
      </c>
      <c r="M20" s="36">
        <f t="shared" si="2"/>
        <v>3</v>
      </c>
      <c r="N20" s="37">
        <f t="shared" si="3"/>
        <v>100</v>
      </c>
      <c r="O20" s="36">
        <f t="shared" si="4"/>
        <v>1</v>
      </c>
      <c r="P20" s="37">
        <f t="shared" si="5"/>
        <v>-53</v>
      </c>
      <c r="Q20" s="38">
        <f t="shared" si="6"/>
        <v>1</v>
      </c>
      <c r="R20" s="39">
        <f t="shared" si="7"/>
        <v>-100</v>
      </c>
      <c r="S20" s="38">
        <f t="shared" si="8"/>
        <v>1</v>
      </c>
      <c r="T20" s="39">
        <f t="shared" si="9"/>
        <v>-98</v>
      </c>
      <c r="U20" s="38">
        <f t="shared" si="10"/>
        <v>1</v>
      </c>
      <c r="V20" s="39">
        <f t="shared" si="11"/>
        <v>-29</v>
      </c>
      <c r="W20" s="38">
        <f t="shared" si="12"/>
        <v>0</v>
      </c>
      <c r="X20" s="39">
        <f t="shared" si="13"/>
        <v>0</v>
      </c>
      <c r="Y20" s="38">
        <f t="shared" si="14"/>
        <v>0</v>
      </c>
      <c r="Z20" s="39">
        <f t="shared" si="15"/>
        <v>0</v>
      </c>
      <c r="AA20" s="38">
        <f t="shared" si="16"/>
        <v>0</v>
      </c>
      <c r="AB20" s="39">
        <f t="shared" si="17"/>
        <v>0</v>
      </c>
      <c r="AC20" s="38">
        <f t="shared" si="18"/>
        <v>0</v>
      </c>
      <c r="AD20" s="39">
        <f t="shared" si="19"/>
        <v>0</v>
      </c>
      <c r="AE20" s="38">
        <f t="shared" si="20"/>
        <v>0</v>
      </c>
      <c r="AF20" s="39">
        <f t="shared" si="21"/>
        <v>0</v>
      </c>
      <c r="AG20" s="38">
        <f t="shared" si="22"/>
        <v>0</v>
      </c>
      <c r="AH20" s="39">
        <f t="shared" si="23"/>
        <v>0</v>
      </c>
      <c r="AI20" s="38">
        <f t="shared" si="24"/>
        <v>0</v>
      </c>
      <c r="AJ20" s="39">
        <f t="shared" si="25"/>
        <v>0</v>
      </c>
      <c r="AK20" s="38">
        <f t="shared" si="26"/>
        <v>0</v>
      </c>
      <c r="AL20" s="39">
        <f t="shared" si="27"/>
        <v>0</v>
      </c>
      <c r="AM20" s="38">
        <f t="shared" si="28"/>
        <v>0</v>
      </c>
      <c r="AN20" s="39">
        <f t="shared" si="29"/>
        <v>0</v>
      </c>
      <c r="AO20" s="38">
        <f t="shared" si="30"/>
        <v>0</v>
      </c>
      <c r="AP20" s="39">
        <f t="shared" si="31"/>
        <v>0</v>
      </c>
      <c r="AQ20" s="38">
        <f t="shared" si="32"/>
        <v>0</v>
      </c>
      <c r="AR20" s="39">
        <f t="shared" si="33"/>
        <v>0</v>
      </c>
      <c r="AS20" s="38">
        <f t="shared" si="34"/>
        <v>0</v>
      </c>
      <c r="AT20" s="39">
        <f t="shared" si="35"/>
        <v>0</v>
      </c>
      <c r="AU20" s="40" t="str">
        <f t="shared" si="36"/>
        <v>Présent</v>
      </c>
      <c r="AV20" s="41">
        <f t="shared" si="37"/>
        <v>18</v>
      </c>
      <c r="AW20" s="42"/>
      <c r="AX20" s="43"/>
      <c r="AY20" s="44">
        <f>VLOOKUP(B20,[1]TableRésultats!$A$3:$EC$130,131,FALSE)</f>
        <v>1</v>
      </c>
      <c r="AZ20" s="45">
        <f>VLOOKUP(B20,[1]TableRésultats!$A$3:$EC$130,132,FALSE)</f>
        <v>4</v>
      </c>
      <c r="BA20" s="46">
        <f>VLOOKUP(B20,[1]TableRésultats!$A$3:$EC$130,133,FALSE)</f>
        <v>0</v>
      </c>
    </row>
    <row r="21" spans="1:53" x14ac:dyDescent="0.25">
      <c r="A21" s="26">
        <v>19</v>
      </c>
      <c r="B21" s="27">
        <v>19</v>
      </c>
      <c r="C21" s="28" t="s">
        <v>126</v>
      </c>
      <c r="D21" s="29" t="s">
        <v>127</v>
      </c>
      <c r="E21" s="30" t="s">
        <v>84</v>
      </c>
      <c r="F21" s="29" t="s">
        <v>128</v>
      </c>
      <c r="G21" s="29" t="s">
        <v>74</v>
      </c>
      <c r="H21" s="31" t="s">
        <v>88</v>
      </c>
      <c r="I21" s="32">
        <v>1500</v>
      </c>
      <c r="J21" s="33">
        <f t="shared" si="0"/>
        <v>7</v>
      </c>
      <c r="K21" s="34">
        <f>VLOOKUP(B21,[1]TableRésultats!$A$3:$B$130,2,FALSE)</f>
        <v>0</v>
      </c>
      <c r="L21" s="35">
        <f t="shared" si="1"/>
        <v>-391</v>
      </c>
      <c r="M21" s="36">
        <f t="shared" si="2"/>
        <v>1</v>
      </c>
      <c r="N21" s="37">
        <f t="shared" si="3"/>
        <v>-100</v>
      </c>
      <c r="O21" s="36">
        <f t="shared" si="4"/>
        <v>1</v>
      </c>
      <c r="P21" s="37">
        <f t="shared" si="5"/>
        <v>-100</v>
      </c>
      <c r="Q21" s="38">
        <f t="shared" si="6"/>
        <v>1</v>
      </c>
      <c r="R21" s="39">
        <f t="shared" si="7"/>
        <v>-100</v>
      </c>
      <c r="S21" s="38">
        <f t="shared" si="8"/>
        <v>3</v>
      </c>
      <c r="T21" s="39">
        <f t="shared" si="9"/>
        <v>9</v>
      </c>
      <c r="U21" s="38">
        <f t="shared" si="10"/>
        <v>1</v>
      </c>
      <c r="V21" s="39">
        <f t="shared" si="11"/>
        <v>-100</v>
      </c>
      <c r="W21" s="38">
        <f t="shared" si="12"/>
        <v>0</v>
      </c>
      <c r="X21" s="39">
        <f t="shared" si="13"/>
        <v>0</v>
      </c>
      <c r="Y21" s="38">
        <f t="shared" si="14"/>
        <v>0</v>
      </c>
      <c r="Z21" s="39">
        <f t="shared" si="15"/>
        <v>0</v>
      </c>
      <c r="AA21" s="38">
        <f t="shared" si="16"/>
        <v>0</v>
      </c>
      <c r="AB21" s="39">
        <f t="shared" si="17"/>
        <v>0</v>
      </c>
      <c r="AC21" s="38">
        <f t="shared" si="18"/>
        <v>0</v>
      </c>
      <c r="AD21" s="39">
        <f t="shared" si="19"/>
        <v>0</v>
      </c>
      <c r="AE21" s="38">
        <f t="shared" si="20"/>
        <v>0</v>
      </c>
      <c r="AF21" s="39">
        <f t="shared" si="21"/>
        <v>0</v>
      </c>
      <c r="AG21" s="38">
        <f t="shared" si="22"/>
        <v>0</v>
      </c>
      <c r="AH21" s="39">
        <f t="shared" si="23"/>
        <v>0</v>
      </c>
      <c r="AI21" s="38">
        <f t="shared" si="24"/>
        <v>0</v>
      </c>
      <c r="AJ21" s="39">
        <f t="shared" si="25"/>
        <v>0</v>
      </c>
      <c r="AK21" s="38">
        <f t="shared" si="26"/>
        <v>0</v>
      </c>
      <c r="AL21" s="39">
        <f t="shared" si="27"/>
        <v>0</v>
      </c>
      <c r="AM21" s="38">
        <f t="shared" si="28"/>
        <v>0</v>
      </c>
      <c r="AN21" s="39">
        <f t="shared" si="29"/>
        <v>0</v>
      </c>
      <c r="AO21" s="38">
        <f t="shared" si="30"/>
        <v>0</v>
      </c>
      <c r="AP21" s="39">
        <f t="shared" si="31"/>
        <v>0</v>
      </c>
      <c r="AQ21" s="38">
        <f t="shared" si="32"/>
        <v>0</v>
      </c>
      <c r="AR21" s="39">
        <f t="shared" si="33"/>
        <v>0</v>
      </c>
      <c r="AS21" s="38">
        <f t="shared" si="34"/>
        <v>0</v>
      </c>
      <c r="AT21" s="39">
        <f t="shared" si="35"/>
        <v>0</v>
      </c>
      <c r="AU21" s="40" t="str">
        <f t="shared" si="36"/>
        <v>Présent</v>
      </c>
      <c r="AV21" s="41">
        <f t="shared" si="37"/>
        <v>19</v>
      </c>
      <c r="AW21" s="42"/>
      <c r="AX21" s="43"/>
      <c r="AY21" s="44">
        <f>VLOOKUP(B21,[1]TableRésultats!$A$3:$EC$130,131,FALSE)</f>
        <v>1</v>
      </c>
      <c r="AZ21" s="45">
        <f>VLOOKUP(B21,[1]TableRésultats!$A$3:$EC$130,132,FALSE)</f>
        <v>4</v>
      </c>
      <c r="BA21" s="46">
        <f>VLOOKUP(B21,[1]TableRésultats!$A$3:$EC$130,133,FALSE)</f>
        <v>0</v>
      </c>
    </row>
    <row r="22" spans="1:53" x14ac:dyDescent="0.25">
      <c r="A22" s="26">
        <v>20</v>
      </c>
      <c r="B22" s="27">
        <v>17</v>
      </c>
      <c r="C22" s="28" t="s">
        <v>129</v>
      </c>
      <c r="D22" s="29" t="s">
        <v>130</v>
      </c>
      <c r="E22" s="30" t="s">
        <v>72</v>
      </c>
      <c r="F22" s="29" t="s">
        <v>117</v>
      </c>
      <c r="G22" s="29" t="s">
        <v>74</v>
      </c>
      <c r="H22" s="31" t="s">
        <v>88</v>
      </c>
      <c r="I22" s="32">
        <v>1500</v>
      </c>
      <c r="J22" s="33">
        <f t="shared" si="0"/>
        <v>5</v>
      </c>
      <c r="K22" s="34">
        <f>VLOOKUP(B22,[1]TableRésultats!$A$3:$B$130,2,FALSE)</f>
        <v>0</v>
      </c>
      <c r="L22" s="35">
        <f t="shared" si="1"/>
        <v>-363</v>
      </c>
      <c r="M22" s="36">
        <f t="shared" si="2"/>
        <v>1</v>
      </c>
      <c r="N22" s="37">
        <f t="shared" si="3"/>
        <v>-98</v>
      </c>
      <c r="O22" s="36">
        <f t="shared" si="4"/>
        <v>1</v>
      </c>
      <c r="P22" s="37">
        <f t="shared" si="5"/>
        <v>-100</v>
      </c>
      <c r="Q22" s="38">
        <f t="shared" si="6"/>
        <v>1</v>
      </c>
      <c r="R22" s="39">
        <f t="shared" si="7"/>
        <v>-56</v>
      </c>
      <c r="S22" s="38">
        <f t="shared" si="8"/>
        <v>1</v>
      </c>
      <c r="T22" s="39">
        <f t="shared" si="9"/>
        <v>-9</v>
      </c>
      <c r="U22" s="38">
        <f t="shared" si="10"/>
        <v>1</v>
      </c>
      <c r="V22" s="39">
        <f t="shared" si="11"/>
        <v>-100</v>
      </c>
      <c r="W22" s="38">
        <f t="shared" si="12"/>
        <v>0</v>
      </c>
      <c r="X22" s="39">
        <f t="shared" si="13"/>
        <v>0</v>
      </c>
      <c r="Y22" s="38">
        <f t="shared" si="14"/>
        <v>0</v>
      </c>
      <c r="Z22" s="39">
        <f t="shared" si="15"/>
        <v>0</v>
      </c>
      <c r="AA22" s="38">
        <f t="shared" si="16"/>
        <v>0</v>
      </c>
      <c r="AB22" s="39">
        <f t="shared" si="17"/>
        <v>0</v>
      </c>
      <c r="AC22" s="38">
        <f t="shared" si="18"/>
        <v>0</v>
      </c>
      <c r="AD22" s="39">
        <f t="shared" si="19"/>
        <v>0</v>
      </c>
      <c r="AE22" s="38">
        <f t="shared" si="20"/>
        <v>0</v>
      </c>
      <c r="AF22" s="39">
        <f t="shared" si="21"/>
        <v>0</v>
      </c>
      <c r="AG22" s="38">
        <f t="shared" si="22"/>
        <v>0</v>
      </c>
      <c r="AH22" s="39">
        <f t="shared" si="23"/>
        <v>0</v>
      </c>
      <c r="AI22" s="38">
        <f t="shared" si="24"/>
        <v>0</v>
      </c>
      <c r="AJ22" s="39">
        <f t="shared" si="25"/>
        <v>0</v>
      </c>
      <c r="AK22" s="38">
        <f t="shared" si="26"/>
        <v>0</v>
      </c>
      <c r="AL22" s="39">
        <f t="shared" si="27"/>
        <v>0</v>
      </c>
      <c r="AM22" s="38">
        <f t="shared" si="28"/>
        <v>0</v>
      </c>
      <c r="AN22" s="39">
        <f t="shared" si="29"/>
        <v>0</v>
      </c>
      <c r="AO22" s="38">
        <f t="shared" si="30"/>
        <v>0</v>
      </c>
      <c r="AP22" s="39">
        <f t="shared" si="31"/>
        <v>0</v>
      </c>
      <c r="AQ22" s="38">
        <f t="shared" si="32"/>
        <v>0</v>
      </c>
      <c r="AR22" s="39">
        <f t="shared" si="33"/>
        <v>0</v>
      </c>
      <c r="AS22" s="38">
        <f t="shared" si="34"/>
        <v>0</v>
      </c>
      <c r="AT22" s="39">
        <f t="shared" si="35"/>
        <v>0</v>
      </c>
      <c r="AU22" s="40" t="str">
        <f t="shared" si="36"/>
        <v>Présent</v>
      </c>
      <c r="AV22" s="41">
        <f t="shared" si="37"/>
        <v>20</v>
      </c>
      <c r="AW22" s="42"/>
      <c r="AX22" s="43"/>
      <c r="AY22" s="44">
        <f>VLOOKUP(B22,[1]TableRésultats!$A$3:$EC$130,131,FALSE)</f>
        <v>0</v>
      </c>
      <c r="AZ22" s="45">
        <f>VLOOKUP(B22,[1]TableRésultats!$A$3:$EC$130,132,FALSE)</f>
        <v>5</v>
      </c>
      <c r="BA22" s="46">
        <f>VLOOKUP(B22,[1]TableRésultats!$A$3:$EC$130,133,FALSE)</f>
        <v>0</v>
      </c>
    </row>
  </sheetData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Jean-Francois</dc:creator>
  <cp:lastModifiedBy>Utilisateur</cp:lastModifiedBy>
  <cp:lastPrinted>2016-01-19T00:41:28Z</cp:lastPrinted>
  <dcterms:created xsi:type="dcterms:W3CDTF">2016-01-18T02:53:58Z</dcterms:created>
  <dcterms:modified xsi:type="dcterms:W3CDTF">2016-02-07T19:01:59Z</dcterms:modified>
</cp:coreProperties>
</file>