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QCSF web\wordpress\Tournois\ResultatsExcel\"/>
    </mc:Choice>
  </mc:AlternateContent>
  <bookViews>
    <workbookView xWindow="0" yWindow="0" windowWidth="24000" windowHeight="913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class_interm">[1]classementintermédiaire!$B$3:$BP$13</definedName>
    <definedName name="NouvCotes">[1]CalculNouvelleCote!$B$2:$X$12</definedName>
    <definedName name="_xlnm.Print_Area" localSheetId="0">Feuil1!$A$1:$S$12</definedName>
  </definedNames>
  <calcPr calcId="152511"/>
</workbook>
</file>

<file path=xl/calcChain.xml><?xml version="1.0" encoding="utf-8"?>
<calcChain xmlns="http://schemas.openxmlformats.org/spreadsheetml/2006/main">
  <c r="S12" i="1" l="1"/>
  <c r="R12" i="1"/>
  <c r="Q12" i="1"/>
  <c r="P12" i="1"/>
  <c r="O12" i="1"/>
  <c r="N12" i="1"/>
  <c r="M12" i="1"/>
  <c r="L12" i="1"/>
  <c r="K12" i="1"/>
  <c r="J12" i="1"/>
  <c r="I12" i="1"/>
  <c r="S11" i="1"/>
  <c r="R11" i="1"/>
  <c r="Q11" i="1"/>
  <c r="P11" i="1"/>
  <c r="O11" i="1"/>
  <c r="N11" i="1"/>
  <c r="M11" i="1"/>
  <c r="L11" i="1"/>
  <c r="K11" i="1"/>
  <c r="J11" i="1"/>
  <c r="I11" i="1"/>
  <c r="S10" i="1"/>
  <c r="R10" i="1"/>
  <c r="Q10" i="1"/>
  <c r="P10" i="1"/>
  <c r="O10" i="1"/>
  <c r="N10" i="1"/>
  <c r="M10" i="1"/>
  <c r="L10" i="1"/>
  <c r="K10" i="1"/>
  <c r="J10" i="1"/>
  <c r="I10" i="1"/>
  <c r="S9" i="1"/>
  <c r="R9" i="1"/>
  <c r="Q9" i="1"/>
  <c r="P9" i="1"/>
  <c r="O9" i="1"/>
  <c r="N9" i="1"/>
  <c r="M9" i="1"/>
  <c r="L9" i="1"/>
  <c r="K9" i="1"/>
  <c r="J9" i="1"/>
  <c r="I9" i="1"/>
  <c r="S8" i="1"/>
  <c r="R8" i="1"/>
  <c r="Q8" i="1"/>
  <c r="P8" i="1"/>
  <c r="O8" i="1"/>
  <c r="N8" i="1"/>
  <c r="M8" i="1"/>
  <c r="L8" i="1"/>
  <c r="K8" i="1"/>
  <c r="J8" i="1"/>
  <c r="I8" i="1"/>
  <c r="S7" i="1"/>
  <c r="R7" i="1"/>
  <c r="Q7" i="1"/>
  <c r="P7" i="1"/>
  <c r="O7" i="1"/>
  <c r="N7" i="1"/>
  <c r="M7" i="1"/>
  <c r="L7" i="1"/>
  <c r="K7" i="1"/>
  <c r="J7" i="1"/>
  <c r="I7" i="1"/>
  <c r="S6" i="1"/>
  <c r="R6" i="1"/>
  <c r="Q6" i="1"/>
  <c r="P6" i="1"/>
  <c r="O6" i="1"/>
  <c r="N6" i="1"/>
  <c r="M6" i="1"/>
  <c r="L6" i="1"/>
  <c r="K6" i="1"/>
  <c r="J6" i="1"/>
  <c r="I6" i="1"/>
  <c r="S5" i="1"/>
  <c r="R5" i="1"/>
  <c r="Q5" i="1"/>
  <c r="P5" i="1"/>
  <c r="O5" i="1"/>
  <c r="N5" i="1"/>
  <c r="M5" i="1"/>
  <c r="L5" i="1"/>
  <c r="K5" i="1"/>
  <c r="J5" i="1"/>
  <c r="I5" i="1"/>
  <c r="S4" i="1"/>
  <c r="R4" i="1"/>
  <c r="Q4" i="1"/>
  <c r="P4" i="1"/>
  <c r="O4" i="1"/>
  <c r="N4" i="1"/>
  <c r="M4" i="1"/>
  <c r="L4" i="1"/>
  <c r="K4" i="1"/>
  <c r="J4" i="1"/>
  <c r="I4" i="1"/>
  <c r="S3" i="1"/>
  <c r="R3" i="1"/>
  <c r="Q3" i="1"/>
  <c r="P3" i="1"/>
  <c r="O3" i="1"/>
  <c r="N3" i="1"/>
  <c r="M3" i="1"/>
  <c r="L3" i="1"/>
  <c r="K3" i="1"/>
  <c r="J3" i="1"/>
  <c r="I3" i="1"/>
</calcChain>
</file>

<file path=xl/sharedStrings.xml><?xml version="1.0" encoding="utf-8"?>
<sst xmlns="http://schemas.openxmlformats.org/spreadsheetml/2006/main" count="76" uniqueCount="57">
  <si>
    <t>Classements</t>
  </si>
  <si>
    <t>Ancienne</t>
  </si>
  <si>
    <t>Points</t>
  </si>
  <si>
    <t>Ecart</t>
  </si>
  <si>
    <t>Matchs</t>
  </si>
  <si>
    <t>Pts de calcul nelle cote</t>
  </si>
  <si>
    <t>Nouvelle</t>
  </si>
  <si>
    <t>Final</t>
  </si>
  <si>
    <t>Initial</t>
  </si>
  <si>
    <t>Nom Prénom</t>
  </si>
  <si>
    <t>n°lic.</t>
  </si>
  <si>
    <t>Age</t>
  </si>
  <si>
    <t>Club</t>
  </si>
  <si>
    <t>Série</t>
  </si>
  <si>
    <t>Cote</t>
  </si>
  <si>
    <t>Match</t>
  </si>
  <si>
    <t>Score</t>
  </si>
  <si>
    <t>V</t>
  </si>
  <si>
    <t>D</t>
  </si>
  <si>
    <t>N</t>
  </si>
  <si>
    <t>Bonus</t>
  </si>
  <si>
    <t>Exp</t>
  </si>
  <si>
    <t>Jeu</t>
  </si>
  <si>
    <t>Total</t>
  </si>
  <si>
    <t>DESJARDINS Denis</t>
  </si>
  <si>
    <t>7011409</t>
  </si>
  <si>
    <t>S</t>
  </si>
  <si>
    <t>OUT</t>
  </si>
  <si>
    <t>A</t>
  </si>
  <si>
    <t>PERRON Luc</t>
  </si>
  <si>
    <t>7007966</t>
  </si>
  <si>
    <t>LCE</t>
  </si>
  <si>
    <t>B</t>
  </si>
  <si>
    <t>LACHANCE Jean-François</t>
  </si>
  <si>
    <t>7024078</t>
  </si>
  <si>
    <t>MCM</t>
  </si>
  <si>
    <t>BENAMIRA Salah Eddine</t>
  </si>
  <si>
    <t>7046388</t>
  </si>
  <si>
    <t>BOU</t>
  </si>
  <si>
    <t>BENHACINE Lahbib</t>
  </si>
  <si>
    <t>7021239</t>
  </si>
  <si>
    <t>DRU</t>
  </si>
  <si>
    <t>HEBERT Mario</t>
  </si>
  <si>
    <t>7010849</t>
  </si>
  <si>
    <t>LA7</t>
  </si>
  <si>
    <t>BRIAND Yvan</t>
  </si>
  <si>
    <t>7006304</t>
  </si>
  <si>
    <t>LAU</t>
  </si>
  <si>
    <t>CARTIER Carmen</t>
  </si>
  <si>
    <t>7037715</t>
  </si>
  <si>
    <t>C</t>
  </si>
  <si>
    <t>DEGUIRE André</t>
  </si>
  <si>
    <t>7013868</t>
  </si>
  <si>
    <t>JOLIN Armel</t>
  </si>
  <si>
    <t>7044368</t>
  </si>
  <si>
    <t>E</t>
  </si>
  <si>
    <t>STB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</si>
</sst>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 &quot;;\-#,##0&quot;  &quot;;0&quot;  &quot;"/>
    <numFmt numFmtId="165" formatCode="#;#;"/>
    <numFmt numFmtId="166" formatCode="#,##0&quot;  &quot;"/>
    <numFmt numFmtId="167" formatCode="#,##0;;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2" borderId="1" xfId="1" applyFont="1" applyFill="1" applyBorder="1" applyAlignment="1">
      <alignment horizontal="centerContinuous"/>
    </xf>
    <xf numFmtId="0" fontId="2" fillId="2" borderId="2" xfId="1" applyFont="1" applyFill="1" applyBorder="1" applyAlignment="1">
      <alignment horizontal="centerContinuous"/>
    </xf>
    <xf numFmtId="0" fontId="2" fillId="2" borderId="3" xfId="1" applyFont="1" applyFill="1" applyBorder="1"/>
    <xf numFmtId="0" fontId="2" fillId="3" borderId="1" xfId="1" applyFont="1" applyFill="1" applyBorder="1" applyAlignment="1">
      <alignment horizontal="centerContinuous"/>
    </xf>
    <xf numFmtId="0" fontId="2" fillId="3" borderId="3" xfId="1" applyFont="1" applyFill="1" applyBorder="1" applyAlignment="1">
      <alignment horizontal="centerContinuous"/>
    </xf>
    <xf numFmtId="0" fontId="2" fillId="4" borderId="1" xfId="1" applyFont="1" applyFill="1" applyBorder="1" applyAlignment="1">
      <alignment horizontal="center"/>
    </xf>
    <xf numFmtId="0" fontId="2" fillId="4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Continuous"/>
    </xf>
    <xf numFmtId="0" fontId="2" fillId="2" borderId="6" xfId="1" applyFont="1" applyFill="1" applyBorder="1" applyAlignment="1">
      <alignment horizontal="centerContinuous"/>
    </xf>
    <xf numFmtId="1" fontId="2" fillId="2" borderId="6" xfId="1" applyNumberFormat="1" applyFont="1" applyFill="1" applyBorder="1" applyAlignment="1">
      <alignment horizontal="centerContinuous"/>
    </xf>
    <xf numFmtId="0" fontId="2" fillId="4" borderId="6" xfId="1" applyFont="1" applyFill="1" applyBorder="1" applyAlignment="1">
      <alignment horizontal="centerContinuous"/>
    </xf>
    <xf numFmtId="0" fontId="2" fillId="4" borderId="7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3" fontId="2" fillId="3" borderId="7" xfId="1" applyNumberFormat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1" fontId="2" fillId="4" borderId="10" xfId="1" applyNumberFormat="1" applyFont="1" applyFill="1" applyBorder="1" applyAlignment="1">
      <alignment horizontal="center" vertical="top"/>
    </xf>
    <xf numFmtId="1" fontId="2" fillId="4" borderId="11" xfId="1" applyNumberFormat="1" applyFont="1" applyFill="1" applyBorder="1" applyAlignment="1">
      <alignment horizontal="center" vertical="top"/>
    </xf>
    <xf numFmtId="1" fontId="2" fillId="2" borderId="7" xfId="1" applyNumberFormat="1" applyFont="1" applyFill="1" applyBorder="1" applyAlignment="1">
      <alignment horizontal="center" vertical="center"/>
    </xf>
    <xf numFmtId="1" fontId="2" fillId="2" borderId="12" xfId="1" applyNumberFormat="1" applyFont="1" applyFill="1" applyBorder="1" applyAlignment="1">
      <alignment horizontal="center" vertical="center"/>
    </xf>
    <xf numFmtId="1" fontId="2" fillId="2" borderId="5" xfId="1" applyNumberFormat="1" applyFont="1" applyFill="1" applyBorder="1" applyAlignment="1">
      <alignment horizontal="center" vertical="center"/>
    </xf>
    <xf numFmtId="1" fontId="3" fillId="2" borderId="7" xfId="1" applyNumberFormat="1" applyFont="1" applyFill="1" applyBorder="1" applyAlignment="1">
      <alignment horizontal="center" vertical="center" wrapText="1"/>
    </xf>
    <xf numFmtId="1" fontId="3" fillId="2" borderId="12" xfId="1" applyNumberFormat="1" applyFont="1" applyFill="1" applyBorder="1" applyAlignment="1">
      <alignment horizontal="center" vertical="center"/>
    </xf>
    <xf numFmtId="1" fontId="3" fillId="2" borderId="5" xfId="1" applyNumberFormat="1" applyFont="1" applyFill="1" applyBorder="1" applyAlignment="1">
      <alignment horizontal="center" vertical="center"/>
    </xf>
    <xf numFmtId="1" fontId="2" fillId="4" borderId="5" xfId="1" applyNumberFormat="1" applyFont="1" applyFill="1" applyBorder="1" applyAlignment="1">
      <alignment horizontal="center" vertical="center"/>
    </xf>
    <xf numFmtId="164" fontId="1" fillId="0" borderId="13" xfId="1" applyNumberFormat="1" applyBorder="1"/>
    <xf numFmtId="164" fontId="1" fillId="0" borderId="14" xfId="1" applyNumberFormat="1" applyFont="1" applyBorder="1"/>
    <xf numFmtId="0" fontId="1" fillId="0" borderId="15" xfId="1" applyFont="1" applyFill="1" applyBorder="1" applyAlignment="1">
      <alignment horizontal="left" indent="1"/>
    </xf>
    <xf numFmtId="0" fontId="1" fillId="0" borderId="16" xfId="1" applyBorder="1" applyAlignment="1">
      <alignment horizontal="center"/>
    </xf>
    <xf numFmtId="165" fontId="1" fillId="0" borderId="16" xfId="1" applyNumberFormat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6" fontId="1" fillId="0" borderId="18" xfId="1" applyNumberFormat="1" applyBorder="1" applyAlignment="1"/>
    <xf numFmtId="3" fontId="1" fillId="0" borderId="17" xfId="1" applyNumberFormat="1" applyBorder="1" applyAlignment="1">
      <alignment horizontal="center"/>
    </xf>
    <xf numFmtId="166" fontId="1" fillId="0" borderId="14" xfId="1" applyNumberFormat="1" applyBorder="1" applyAlignment="1">
      <alignment horizontal="center"/>
    </xf>
    <xf numFmtId="3" fontId="1" fillId="0" borderId="13" xfId="1" applyNumberFormat="1" applyBorder="1" applyAlignment="1">
      <alignment horizontal="center"/>
    </xf>
    <xf numFmtId="3" fontId="1" fillId="0" borderId="16" xfId="1" applyNumberFormat="1" applyBorder="1" applyAlignment="1">
      <alignment horizontal="center"/>
    </xf>
    <xf numFmtId="3" fontId="1" fillId="0" borderId="18" xfId="1" applyNumberFormat="1" applyBorder="1" applyAlignment="1">
      <alignment horizontal="center"/>
    </xf>
    <xf numFmtId="167" fontId="1" fillId="0" borderId="13" xfId="1" applyNumberFormat="1" applyBorder="1" applyAlignment="1">
      <alignment horizontal="center"/>
    </xf>
    <xf numFmtId="3" fontId="1" fillId="0" borderId="13" xfId="1" applyNumberFormat="1" applyFont="1" applyBorder="1" applyAlignment="1">
      <alignment horizontal="center"/>
    </xf>
  </cellXfs>
  <cellStyles count="2">
    <cellStyle name="Normal" xfId="0" builtinId="0"/>
    <cellStyle name="Normal_tableurFormuleClassiqu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ournoi%20Montr&#233;al201612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table_situation"/>
      <sheetName val="bd_enreg"/>
      <sheetName val="bd_enreg_type"/>
      <sheetName val="caractéristiques_tournoi"/>
      <sheetName val="classements"/>
      <sheetName val="classementinitial"/>
      <sheetName val="match_type"/>
      <sheetName val="match1"/>
      <sheetName val="match2"/>
      <sheetName val="match3"/>
      <sheetName val="match4"/>
      <sheetName val="match5"/>
      <sheetName val="match6"/>
      <sheetName val="match7"/>
      <sheetName val="match8"/>
      <sheetName val="match9"/>
      <sheetName val="match10"/>
      <sheetName val="match11"/>
      <sheetName val="match12"/>
      <sheetName val="match13"/>
      <sheetName val="match14"/>
      <sheetName val="match15"/>
      <sheetName val="match16"/>
      <sheetName val="match17"/>
      <sheetName val="match18"/>
      <sheetName val="match19"/>
      <sheetName val="match20"/>
      <sheetName val="match21"/>
      <sheetName val="match22"/>
      <sheetName val="match23"/>
      <sheetName val="match24"/>
      <sheetName val="match1_mef"/>
      <sheetName val="match2_mef"/>
      <sheetName val="match3_mef"/>
      <sheetName val="match4_mef"/>
      <sheetName val="match5_mef"/>
      <sheetName val="match6_mef"/>
      <sheetName val="match7_mef"/>
      <sheetName val="match8_mef"/>
      <sheetName val="match9_mef"/>
      <sheetName val="match10_mef"/>
      <sheetName val="match11_mef"/>
      <sheetName val="match12_mef"/>
      <sheetName val="match13_mef"/>
      <sheetName val="match14_mef"/>
      <sheetName val="match15_mef"/>
      <sheetName val="match16_mef"/>
      <sheetName val="match17_mef"/>
      <sheetName val="match18_mef"/>
      <sheetName val="match19_mef"/>
      <sheetName val="match20_mef"/>
      <sheetName val="match21_mef"/>
      <sheetName val="match22_mef"/>
      <sheetName val="match23_mef"/>
      <sheetName val="match24_mef"/>
      <sheetName val="Finale"/>
      <sheetName val="classementintermédiaire"/>
      <sheetName val="CalculNouvelleCote"/>
      <sheetName val="ClassementFinal"/>
      <sheetName val="PointsSelection"/>
      <sheetName val="SuiviIndividuel"/>
      <sheetName val="TableRésultats"/>
      <sheetName val="TableContreAbsents"/>
      <sheetName val="TableDémarrages"/>
      <sheetName val="ClassIntermédTrav"/>
      <sheetName val="SuiviIntern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3">
          <cell r="B3" t="str">
            <v>Cli</v>
          </cell>
          <cell r="C3" t="str">
            <v>Nom Prénom</v>
          </cell>
          <cell r="D3" t="str">
            <v>n°lic.</v>
          </cell>
          <cell r="E3" t="str">
            <v>Age</v>
          </cell>
          <cell r="F3" t="str">
            <v>Club</v>
          </cell>
          <cell r="G3" t="str">
            <v>Fédé</v>
          </cell>
          <cell r="H3" t="str">
            <v>Série</v>
          </cell>
          <cell r="I3" t="str">
            <v>Cote</v>
          </cell>
          <cell r="J3" t="str">
            <v>PM</v>
          </cell>
          <cell r="K3" t="str">
            <v>PPM</v>
          </cell>
          <cell r="L3" t="str">
            <v>Diff</v>
          </cell>
          <cell r="M3" t="str">
            <v>PM1</v>
          </cell>
          <cell r="N3" t="str">
            <v>Diff1</v>
          </cell>
          <cell r="O3" t="str">
            <v>PM2</v>
          </cell>
          <cell r="P3" t="str">
            <v>Diff2</v>
          </cell>
          <cell r="Q3" t="str">
            <v>PM3</v>
          </cell>
          <cell r="R3" t="str">
            <v>Diff3</v>
          </cell>
          <cell r="S3" t="str">
            <v>PM4</v>
          </cell>
          <cell r="T3" t="str">
            <v>Diff4</v>
          </cell>
          <cell r="U3" t="str">
            <v>PM5</v>
          </cell>
          <cell r="V3" t="str">
            <v>Diff5</v>
          </cell>
          <cell r="W3" t="str">
            <v>PM6</v>
          </cell>
          <cell r="X3" t="str">
            <v>Diff6</v>
          </cell>
          <cell r="Y3" t="str">
            <v>PM7</v>
          </cell>
          <cell r="Z3" t="str">
            <v>Diff7</v>
          </cell>
          <cell r="AA3" t="str">
            <v>PM8</v>
          </cell>
          <cell r="AB3" t="str">
            <v>Diff8</v>
          </cell>
          <cell r="AC3" t="str">
            <v>PM9</v>
          </cell>
          <cell r="AD3" t="str">
            <v>Diff9</v>
          </cell>
          <cell r="AE3" t="str">
            <v>PM10</v>
          </cell>
          <cell r="AF3" t="str">
            <v>Diff10</v>
          </cell>
          <cell r="AG3" t="str">
            <v>PM11</v>
          </cell>
          <cell r="AH3" t="str">
            <v>Diff11</v>
          </cell>
          <cell r="AI3" t="str">
            <v>PM12</v>
          </cell>
          <cell r="AJ3" t="str">
            <v>Diff12</v>
          </cell>
          <cell r="AK3" t="str">
            <v>PM13</v>
          </cell>
          <cell r="AL3" t="str">
            <v>Diff13</v>
          </cell>
          <cell r="AM3" t="str">
            <v>PM14</v>
          </cell>
          <cell r="AN3" t="str">
            <v>Diff14</v>
          </cell>
          <cell r="AO3" t="str">
            <v>PM15</v>
          </cell>
          <cell r="AP3" t="str">
            <v>Diff15</v>
          </cell>
          <cell r="AQ3" t="str">
            <v>PM16</v>
          </cell>
          <cell r="AR3" t="str">
            <v>Diff16</v>
          </cell>
          <cell r="AS3" t="str">
            <v>PM17</v>
          </cell>
          <cell r="AT3" t="str">
            <v>Diff17</v>
          </cell>
          <cell r="AU3" t="str">
            <v>PM17</v>
          </cell>
          <cell r="AV3" t="str">
            <v>Diff18</v>
          </cell>
          <cell r="AW3" t="str">
            <v>PM17</v>
          </cell>
          <cell r="AX3" t="str">
            <v>Diff19</v>
          </cell>
          <cell r="AY3" t="str">
            <v>PM17</v>
          </cell>
          <cell r="AZ3" t="str">
            <v>Diff20</v>
          </cell>
          <cell r="BA3" t="str">
            <v>PM17</v>
          </cell>
          <cell r="BB3" t="str">
            <v>Diff21</v>
          </cell>
          <cell r="BC3" t="str">
            <v>PM17</v>
          </cell>
          <cell r="BD3" t="str">
            <v>Diff22</v>
          </cell>
          <cell r="BE3" t="str">
            <v>PM17</v>
          </cell>
          <cell r="BF3" t="str">
            <v>Diff23</v>
          </cell>
          <cell r="BG3" t="str">
            <v>PM17</v>
          </cell>
          <cell r="BH3" t="str">
            <v>Diff24</v>
          </cell>
          <cell r="BI3" t="str">
            <v>Absent / Présent</v>
          </cell>
          <cell r="BJ3" t="str">
            <v>ind</v>
          </cell>
          <cell r="BK3" t="str">
            <v>Tab Final</v>
          </cell>
          <cell r="BM3" t="str">
            <v>Vict</v>
          </cell>
          <cell r="BN3" t="str">
            <v>Déf</v>
          </cell>
          <cell r="BO3" t="str">
            <v>Nul</v>
          </cell>
          <cell r="BP3" t="str">
            <v>Cote origine</v>
          </cell>
        </row>
        <row r="4">
          <cell r="B4">
            <v>2</v>
          </cell>
          <cell r="C4" t="str">
            <v>DESJARDINS Denis</v>
          </cell>
          <cell r="D4" t="str">
            <v>7011409</v>
          </cell>
          <cell r="E4" t="str">
            <v>S</v>
          </cell>
          <cell r="F4" t="str">
            <v>OUT</v>
          </cell>
          <cell r="G4" t="str">
            <v>QC</v>
          </cell>
          <cell r="H4" t="str">
            <v>A</v>
          </cell>
          <cell r="I4">
            <v>2492</v>
          </cell>
          <cell r="J4">
            <v>13</v>
          </cell>
          <cell r="K4">
            <v>0</v>
          </cell>
          <cell r="L4">
            <v>156</v>
          </cell>
          <cell r="M4">
            <v>1</v>
          </cell>
          <cell r="N4">
            <v>-100</v>
          </cell>
          <cell r="O4">
            <v>3</v>
          </cell>
          <cell r="P4">
            <v>9</v>
          </cell>
          <cell r="Q4">
            <v>3</v>
          </cell>
          <cell r="R4">
            <v>100</v>
          </cell>
          <cell r="S4">
            <v>3</v>
          </cell>
          <cell r="T4">
            <v>47</v>
          </cell>
          <cell r="U4">
            <v>3</v>
          </cell>
          <cell r="V4">
            <v>100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 t="str">
            <v>Présent</v>
          </cell>
          <cell r="BJ4">
            <v>1</v>
          </cell>
          <cell r="BK4" t="str">
            <v>F1</v>
          </cell>
          <cell r="BM4">
            <v>4</v>
          </cell>
          <cell r="BN4">
            <v>1</v>
          </cell>
          <cell r="BO4">
            <v>0</v>
          </cell>
          <cell r="BP4">
            <v>2492</v>
          </cell>
        </row>
        <row r="5">
          <cell r="B5">
            <v>5</v>
          </cell>
          <cell r="C5" t="str">
            <v>PERRON Luc</v>
          </cell>
          <cell r="D5" t="str">
            <v>7007966</v>
          </cell>
          <cell r="E5" t="str">
            <v>S</v>
          </cell>
          <cell r="F5" t="str">
            <v>LCE</v>
          </cell>
          <cell r="G5" t="str">
            <v>QC</v>
          </cell>
          <cell r="H5" t="str">
            <v>B</v>
          </cell>
          <cell r="I5">
            <v>2405</v>
          </cell>
          <cell r="J5">
            <v>15</v>
          </cell>
          <cell r="K5">
            <v>0</v>
          </cell>
          <cell r="L5">
            <v>335</v>
          </cell>
          <cell r="M5">
            <v>3</v>
          </cell>
          <cell r="N5">
            <v>100</v>
          </cell>
          <cell r="O5">
            <v>3</v>
          </cell>
          <cell r="P5">
            <v>100</v>
          </cell>
          <cell r="Q5">
            <v>3</v>
          </cell>
          <cell r="R5">
            <v>36</v>
          </cell>
          <cell r="S5">
            <v>3</v>
          </cell>
          <cell r="T5">
            <v>21</v>
          </cell>
          <cell r="U5">
            <v>3</v>
          </cell>
          <cell r="V5">
            <v>78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 t="str">
            <v>Présent</v>
          </cell>
          <cell r="BJ5">
            <v>2</v>
          </cell>
          <cell r="BK5" t="str">
            <v>F2</v>
          </cell>
          <cell r="BM5">
            <v>5</v>
          </cell>
          <cell r="BN5">
            <v>0</v>
          </cell>
          <cell r="BO5">
            <v>0</v>
          </cell>
          <cell r="BP5">
            <v>2405</v>
          </cell>
        </row>
        <row r="6">
          <cell r="B6">
            <v>3</v>
          </cell>
          <cell r="C6" t="str">
            <v>LACHANCE Jean-François</v>
          </cell>
          <cell r="D6" t="str">
            <v>7024078</v>
          </cell>
          <cell r="E6" t="str">
            <v>S</v>
          </cell>
          <cell r="F6" t="str">
            <v>MCM</v>
          </cell>
          <cell r="G6" t="str">
            <v>QC</v>
          </cell>
          <cell r="H6" t="str">
            <v>A</v>
          </cell>
          <cell r="I6">
            <v>2474</v>
          </cell>
          <cell r="J6">
            <v>11</v>
          </cell>
          <cell r="K6">
            <v>0</v>
          </cell>
          <cell r="L6">
            <v>92</v>
          </cell>
          <cell r="M6">
            <v>3</v>
          </cell>
          <cell r="N6">
            <v>37</v>
          </cell>
          <cell r="O6">
            <v>3</v>
          </cell>
          <cell r="P6">
            <v>76</v>
          </cell>
          <cell r="Q6">
            <v>3</v>
          </cell>
          <cell r="R6">
            <v>100</v>
          </cell>
          <cell r="S6">
            <v>1</v>
          </cell>
          <cell r="T6">
            <v>-21</v>
          </cell>
          <cell r="U6">
            <v>1</v>
          </cell>
          <cell r="V6">
            <v>-100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 t="str">
            <v>Présent</v>
          </cell>
          <cell r="BJ6">
            <v>3</v>
          </cell>
          <cell r="BM6">
            <v>3</v>
          </cell>
          <cell r="BN6">
            <v>2</v>
          </cell>
          <cell r="BO6">
            <v>0</v>
          </cell>
          <cell r="BP6">
            <v>2474</v>
          </cell>
        </row>
        <row r="7">
          <cell r="B7">
            <v>9</v>
          </cell>
          <cell r="C7" t="str">
            <v>BENAMIRA Salah Eddine</v>
          </cell>
          <cell r="D7" t="str">
            <v>7046388</v>
          </cell>
          <cell r="E7" t="str">
            <v>S</v>
          </cell>
          <cell r="F7" t="str">
            <v>BOU</v>
          </cell>
          <cell r="G7" t="str">
            <v>QC</v>
          </cell>
          <cell r="H7" t="str">
            <v>B</v>
          </cell>
          <cell r="I7">
            <v>1905</v>
          </cell>
          <cell r="J7">
            <v>11</v>
          </cell>
          <cell r="K7">
            <v>0</v>
          </cell>
          <cell r="L7">
            <v>12</v>
          </cell>
          <cell r="M7">
            <v>3</v>
          </cell>
          <cell r="N7">
            <v>88</v>
          </cell>
          <cell r="O7">
            <v>1</v>
          </cell>
          <cell r="P7">
            <v>-100</v>
          </cell>
          <cell r="Q7">
            <v>1</v>
          </cell>
          <cell r="R7">
            <v>-100</v>
          </cell>
          <cell r="S7">
            <v>3</v>
          </cell>
          <cell r="T7">
            <v>25</v>
          </cell>
          <cell r="U7">
            <v>3</v>
          </cell>
          <cell r="V7">
            <v>99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 t="str">
            <v>Présent</v>
          </cell>
          <cell r="BJ7">
            <v>4</v>
          </cell>
          <cell r="BM7">
            <v>3</v>
          </cell>
          <cell r="BN7">
            <v>2</v>
          </cell>
          <cell r="BO7">
            <v>0</v>
          </cell>
          <cell r="BP7">
            <v>1905</v>
          </cell>
        </row>
        <row r="8">
          <cell r="B8">
            <v>8</v>
          </cell>
          <cell r="C8" t="str">
            <v>BENHACINE Lahbib</v>
          </cell>
          <cell r="D8" t="str">
            <v>7021239</v>
          </cell>
          <cell r="E8" t="str">
            <v>S</v>
          </cell>
          <cell r="F8" t="str">
            <v>DRU</v>
          </cell>
          <cell r="G8" t="str">
            <v>QC</v>
          </cell>
          <cell r="H8" t="str">
            <v>B</v>
          </cell>
          <cell r="I8">
            <v>2150</v>
          </cell>
          <cell r="J8">
            <v>9</v>
          </cell>
          <cell r="K8">
            <v>0</v>
          </cell>
          <cell r="L8">
            <v>-26</v>
          </cell>
          <cell r="M8">
            <v>1</v>
          </cell>
          <cell r="N8">
            <v>-37</v>
          </cell>
          <cell r="O8">
            <v>3</v>
          </cell>
          <cell r="P8">
            <v>36</v>
          </cell>
          <cell r="Q8">
            <v>1</v>
          </cell>
          <cell r="R8">
            <v>-100</v>
          </cell>
          <cell r="S8">
            <v>1</v>
          </cell>
          <cell r="T8">
            <v>-25</v>
          </cell>
          <cell r="U8">
            <v>3</v>
          </cell>
          <cell r="V8">
            <v>100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 t="str">
            <v>Présent</v>
          </cell>
          <cell r="BJ8">
            <v>5</v>
          </cell>
          <cell r="BM8">
            <v>2</v>
          </cell>
          <cell r="BN8">
            <v>3</v>
          </cell>
          <cell r="BO8">
            <v>0</v>
          </cell>
          <cell r="BP8">
            <v>2036</v>
          </cell>
        </row>
        <row r="9">
          <cell r="B9">
            <v>1</v>
          </cell>
          <cell r="C9" t="str">
            <v>HEBERT Mario</v>
          </cell>
          <cell r="D9" t="str">
            <v>7010849</v>
          </cell>
          <cell r="E9" t="str">
            <v>S</v>
          </cell>
          <cell r="F9" t="str">
            <v>LA7</v>
          </cell>
          <cell r="G9" t="str">
            <v>QC</v>
          </cell>
          <cell r="H9" t="str">
            <v>A</v>
          </cell>
          <cell r="I9">
            <v>2508</v>
          </cell>
          <cell r="J9">
            <v>9</v>
          </cell>
          <cell r="K9">
            <v>0</v>
          </cell>
          <cell r="L9">
            <v>-29</v>
          </cell>
          <cell r="M9">
            <v>3</v>
          </cell>
          <cell r="N9">
            <v>18</v>
          </cell>
          <cell r="O9">
            <v>1</v>
          </cell>
          <cell r="P9">
            <v>-22</v>
          </cell>
          <cell r="Q9">
            <v>3</v>
          </cell>
          <cell r="R9">
            <v>100</v>
          </cell>
          <cell r="S9">
            <v>1</v>
          </cell>
          <cell r="T9">
            <v>-47</v>
          </cell>
          <cell r="U9">
            <v>1</v>
          </cell>
          <cell r="V9">
            <v>-78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 t="str">
            <v>Présent</v>
          </cell>
          <cell r="BJ9">
            <v>6</v>
          </cell>
          <cell r="BM9">
            <v>2</v>
          </cell>
          <cell r="BN9">
            <v>3</v>
          </cell>
          <cell r="BO9">
            <v>0</v>
          </cell>
          <cell r="BP9">
            <v>2508</v>
          </cell>
        </row>
        <row r="10">
          <cell r="B10">
            <v>4</v>
          </cell>
          <cell r="C10" t="str">
            <v>BRIAND Yvan</v>
          </cell>
          <cell r="D10" t="str">
            <v>7006304</v>
          </cell>
          <cell r="E10" t="str">
            <v>S</v>
          </cell>
          <cell r="F10" t="str">
            <v>LAU</v>
          </cell>
          <cell r="G10" t="str">
            <v>QC</v>
          </cell>
          <cell r="H10" t="str">
            <v>A</v>
          </cell>
          <cell r="I10">
            <v>2460</v>
          </cell>
          <cell r="J10">
            <v>9</v>
          </cell>
          <cell r="K10">
            <v>0</v>
          </cell>
          <cell r="L10">
            <v>-75</v>
          </cell>
          <cell r="M10">
            <v>1</v>
          </cell>
          <cell r="N10">
            <v>-88</v>
          </cell>
          <cell r="O10">
            <v>1</v>
          </cell>
          <cell r="P10">
            <v>-76</v>
          </cell>
          <cell r="Q10">
            <v>3</v>
          </cell>
          <cell r="R10">
            <v>89</v>
          </cell>
          <cell r="S10">
            <v>3</v>
          </cell>
          <cell r="T10">
            <v>100</v>
          </cell>
          <cell r="U10">
            <v>1</v>
          </cell>
          <cell r="V10">
            <v>-100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 t="str">
            <v>Présent</v>
          </cell>
          <cell r="BJ10">
            <v>7</v>
          </cell>
          <cell r="BM10">
            <v>2</v>
          </cell>
          <cell r="BN10">
            <v>3</v>
          </cell>
          <cell r="BO10">
            <v>0</v>
          </cell>
          <cell r="BP10">
            <v>2460</v>
          </cell>
        </row>
        <row r="11">
          <cell r="B11">
            <v>10</v>
          </cell>
          <cell r="C11" t="str">
            <v>CARTIER Carmen</v>
          </cell>
          <cell r="D11" t="str">
            <v>7037715</v>
          </cell>
          <cell r="E11" t="str">
            <v>D</v>
          </cell>
          <cell r="F11" t="str">
            <v>BOU</v>
          </cell>
          <cell r="G11" t="str">
            <v>QC</v>
          </cell>
          <cell r="H11" t="str">
            <v>C</v>
          </cell>
          <cell r="I11">
            <v>1647</v>
          </cell>
          <cell r="J11">
            <v>9</v>
          </cell>
          <cell r="K11">
            <v>0</v>
          </cell>
          <cell r="L11">
            <v>-83</v>
          </cell>
          <cell r="M11">
            <v>3</v>
          </cell>
          <cell r="N11">
            <v>64</v>
          </cell>
          <cell r="O11">
            <v>1</v>
          </cell>
          <cell r="P11">
            <v>-9</v>
          </cell>
          <cell r="Q11">
            <v>1</v>
          </cell>
          <cell r="R11">
            <v>-89</v>
          </cell>
          <cell r="S11">
            <v>3</v>
          </cell>
          <cell r="T11">
            <v>50</v>
          </cell>
          <cell r="U11">
            <v>1</v>
          </cell>
          <cell r="V11">
            <v>-99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str">
            <v>Présent</v>
          </cell>
          <cell r="BJ11">
            <v>8</v>
          </cell>
          <cell r="BM11">
            <v>2</v>
          </cell>
          <cell r="BN11">
            <v>3</v>
          </cell>
          <cell r="BO11">
            <v>0</v>
          </cell>
          <cell r="BP11">
            <v>1647</v>
          </cell>
        </row>
        <row r="12">
          <cell r="B12">
            <v>6</v>
          </cell>
          <cell r="C12" t="str">
            <v>DEGUIRE André</v>
          </cell>
          <cell r="D12" t="str">
            <v>7013868</v>
          </cell>
          <cell r="E12" t="str">
            <v>V</v>
          </cell>
          <cell r="F12" t="str">
            <v>MCM</v>
          </cell>
          <cell r="G12" t="str">
            <v>QC</v>
          </cell>
          <cell r="H12" t="str">
            <v>B</v>
          </cell>
          <cell r="I12">
            <v>2235</v>
          </cell>
          <cell r="J12">
            <v>7</v>
          </cell>
          <cell r="K12">
            <v>3</v>
          </cell>
          <cell r="L12">
            <v>-40</v>
          </cell>
          <cell r="M12">
            <v>1</v>
          </cell>
          <cell r="N12">
            <v>-18</v>
          </cell>
          <cell r="O12">
            <v>1</v>
          </cell>
          <cell r="P12">
            <v>-36</v>
          </cell>
          <cell r="Q12">
            <v>1</v>
          </cell>
          <cell r="R12">
            <v>-36</v>
          </cell>
          <cell r="S12">
            <v>1</v>
          </cell>
          <cell r="T12">
            <v>-50</v>
          </cell>
          <cell r="U12">
            <v>3</v>
          </cell>
          <cell r="V12">
            <v>100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str">
            <v>Présent</v>
          </cell>
          <cell r="BJ12">
            <v>9</v>
          </cell>
          <cell r="BM12">
            <v>1</v>
          </cell>
          <cell r="BN12">
            <v>4</v>
          </cell>
          <cell r="BO12">
            <v>0</v>
          </cell>
          <cell r="BP12">
            <v>2235</v>
          </cell>
        </row>
        <row r="13">
          <cell r="B13">
            <v>7</v>
          </cell>
          <cell r="C13" t="str">
            <v>JOLIN Armel</v>
          </cell>
          <cell r="D13" t="str">
            <v>7044368</v>
          </cell>
          <cell r="E13" t="str">
            <v>E</v>
          </cell>
          <cell r="F13" t="str">
            <v>STB</v>
          </cell>
          <cell r="G13" t="str">
            <v>QC</v>
          </cell>
          <cell r="H13" t="str">
            <v>B</v>
          </cell>
          <cell r="I13">
            <v>2213</v>
          </cell>
          <cell r="J13">
            <v>7</v>
          </cell>
          <cell r="K13">
            <v>1</v>
          </cell>
          <cell r="L13">
            <v>-342</v>
          </cell>
          <cell r="M13">
            <v>1</v>
          </cell>
          <cell r="N13">
            <v>-64</v>
          </cell>
          <cell r="O13">
            <v>3</v>
          </cell>
          <cell r="P13">
            <v>22</v>
          </cell>
          <cell r="Q13">
            <v>1</v>
          </cell>
          <cell r="R13">
            <v>-100</v>
          </cell>
          <cell r="S13">
            <v>1</v>
          </cell>
          <cell r="T13">
            <v>-100</v>
          </cell>
          <cell r="U13">
            <v>1</v>
          </cell>
          <cell r="V13">
            <v>-100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str">
            <v>Présent</v>
          </cell>
          <cell r="BJ13">
            <v>10</v>
          </cell>
          <cell r="BM13">
            <v>1</v>
          </cell>
          <cell r="BN13">
            <v>4</v>
          </cell>
          <cell r="BO13">
            <v>0</v>
          </cell>
          <cell r="BP13">
            <v>2213</v>
          </cell>
        </row>
      </sheetData>
      <sheetData sheetId="58">
        <row r="2">
          <cell r="B2" t="str">
            <v>Nom Prénom</v>
          </cell>
          <cell r="C2" t="str">
            <v>n°lic.</v>
          </cell>
          <cell r="D2" t="str">
            <v>Catég
Age</v>
          </cell>
          <cell r="E2" t="str">
            <v>Club</v>
          </cell>
          <cell r="F2" t="str">
            <v>Fédé</v>
          </cell>
          <cell r="G2" t="str">
            <v>Série</v>
          </cell>
          <cell r="H2" t="str">
            <v>Ancienne
cote</v>
          </cell>
          <cell r="I2" t="str">
            <v>Cli</v>
          </cell>
          <cell r="J2" t="str">
            <v>Nom Prénom</v>
          </cell>
          <cell r="K2" t="str">
            <v>n°lic.</v>
          </cell>
          <cell r="L2" t="str">
            <v>Catégorie
Age</v>
          </cell>
          <cell r="M2" t="str">
            <v>Club</v>
          </cell>
          <cell r="N2" t="str">
            <v>Pays</v>
          </cell>
          <cell r="O2" t="str">
            <v>Série</v>
          </cell>
          <cell r="P2" t="str">
            <v>Cote</v>
          </cell>
          <cell r="Q2" t="str">
            <v>B
Bonus</v>
          </cell>
          <cell r="R2" t="str">
            <v>PE
Pt Expér</v>
          </cell>
          <cell r="S2" t="str">
            <v>PJ
Pt de Jeu</v>
          </cell>
          <cell r="T2" t="str">
            <v>B+PE+PJ
Pts</v>
          </cell>
          <cell r="U2" t="str">
            <v>Nouvelle
cote</v>
          </cell>
          <cell r="V2" t="str">
            <v>Nouvelle
série</v>
          </cell>
          <cell r="W2" t="str">
            <v>Cote origine</v>
          </cell>
        </row>
        <row r="3">
          <cell r="B3" t="str">
            <v>DESJARDINS Denis</v>
          </cell>
          <cell r="C3" t="str">
            <v>7011409</v>
          </cell>
          <cell r="D3" t="str">
            <v>S</v>
          </cell>
          <cell r="E3" t="str">
            <v>OUT</v>
          </cell>
          <cell r="F3" t="str">
            <v>QC</v>
          </cell>
          <cell r="G3" t="str">
            <v>A</v>
          </cell>
          <cell r="H3">
            <v>2492</v>
          </cell>
          <cell r="I3">
            <v>1</v>
          </cell>
          <cell r="J3" t="str">
            <v>HEBERT Mario</v>
          </cell>
          <cell r="K3" t="str">
            <v>7010849</v>
          </cell>
          <cell r="L3" t="str">
            <v>S</v>
          </cell>
          <cell r="M3" t="str">
            <v>LA7</v>
          </cell>
          <cell r="N3" t="str">
            <v>QC</v>
          </cell>
          <cell r="O3" t="str">
            <v>A</v>
          </cell>
          <cell r="P3">
            <v>2508</v>
          </cell>
          <cell r="Q3">
            <v>20</v>
          </cell>
          <cell r="R3">
            <v>10</v>
          </cell>
          <cell r="S3">
            <v>10</v>
          </cell>
          <cell r="T3">
            <v>40</v>
          </cell>
          <cell r="U3">
            <v>2532</v>
          </cell>
          <cell r="V3" t="str">
            <v>A</v>
          </cell>
          <cell r="W3">
            <v>2492</v>
          </cell>
          <cell r="X3">
            <v>1</v>
          </cell>
        </row>
        <row r="4">
          <cell r="B4" t="str">
            <v>PERRON Luc</v>
          </cell>
          <cell r="C4" t="str">
            <v>7007966</v>
          </cell>
          <cell r="D4" t="str">
            <v>S</v>
          </cell>
          <cell r="E4" t="str">
            <v>LCE</v>
          </cell>
          <cell r="F4" t="str">
            <v>QC</v>
          </cell>
          <cell r="G4" t="str">
            <v>B</v>
          </cell>
          <cell r="H4">
            <v>2405</v>
          </cell>
          <cell r="I4">
            <v>2</v>
          </cell>
          <cell r="J4" t="str">
            <v>DESJARDINS Denis</v>
          </cell>
          <cell r="K4" t="str">
            <v>7011409</v>
          </cell>
          <cell r="L4" t="str">
            <v>S</v>
          </cell>
          <cell r="M4" t="str">
            <v>OUT</v>
          </cell>
          <cell r="N4" t="str">
            <v>QC</v>
          </cell>
          <cell r="O4" t="str">
            <v>A</v>
          </cell>
          <cell r="P4">
            <v>2492</v>
          </cell>
          <cell r="Q4">
            <v>10</v>
          </cell>
          <cell r="R4">
            <v>9</v>
          </cell>
          <cell r="S4">
            <v>58</v>
          </cell>
          <cell r="T4">
            <v>77</v>
          </cell>
          <cell r="U4">
            <v>2482</v>
          </cell>
          <cell r="V4" t="str">
            <v>A</v>
          </cell>
          <cell r="W4">
            <v>2405</v>
          </cell>
          <cell r="X4">
            <v>2</v>
          </cell>
        </row>
        <row r="5">
          <cell r="B5" t="str">
            <v>LACHANCE Jean-François</v>
          </cell>
          <cell r="C5" t="str">
            <v>7024078</v>
          </cell>
          <cell r="D5" t="str">
            <v>S</v>
          </cell>
          <cell r="E5" t="str">
            <v>MCM</v>
          </cell>
          <cell r="F5" t="str">
            <v>QC</v>
          </cell>
          <cell r="G5" t="str">
            <v>A</v>
          </cell>
          <cell r="H5">
            <v>2474</v>
          </cell>
          <cell r="I5">
            <v>3</v>
          </cell>
          <cell r="J5" t="str">
            <v>LACHANCE Jean-François</v>
          </cell>
          <cell r="K5" t="str">
            <v>7024078</v>
          </cell>
          <cell r="L5" t="str">
            <v>S</v>
          </cell>
          <cell r="M5" t="str">
            <v>MCM</v>
          </cell>
          <cell r="N5" t="str">
            <v>QC</v>
          </cell>
          <cell r="O5" t="str">
            <v>A</v>
          </cell>
          <cell r="P5">
            <v>2474</v>
          </cell>
          <cell r="Q5">
            <v>4</v>
          </cell>
          <cell r="R5">
            <v>8</v>
          </cell>
          <cell r="S5">
            <v>0</v>
          </cell>
          <cell r="T5">
            <v>12</v>
          </cell>
          <cell r="U5">
            <v>2486</v>
          </cell>
          <cell r="V5" t="str">
            <v>A</v>
          </cell>
          <cell r="W5">
            <v>2474</v>
          </cell>
          <cell r="X5">
            <v>3</v>
          </cell>
        </row>
        <row r="6">
          <cell r="B6" t="str">
            <v>BENAMIRA Salah Eddine</v>
          </cell>
          <cell r="C6" t="str">
            <v>7046388</v>
          </cell>
          <cell r="D6" t="str">
            <v>S</v>
          </cell>
          <cell r="E6" t="str">
            <v>BOU</v>
          </cell>
          <cell r="F6" t="str">
            <v>QC</v>
          </cell>
          <cell r="G6" t="str">
            <v>B</v>
          </cell>
          <cell r="H6">
            <v>1905</v>
          </cell>
          <cell r="I6">
            <v>4</v>
          </cell>
          <cell r="J6" t="str">
            <v>BRIAND Yvan</v>
          </cell>
          <cell r="K6" t="str">
            <v>7006304</v>
          </cell>
          <cell r="L6" t="str">
            <v>S</v>
          </cell>
          <cell r="M6" t="str">
            <v>LAU</v>
          </cell>
          <cell r="N6" t="str">
            <v>QC</v>
          </cell>
          <cell r="O6" t="str">
            <v>A</v>
          </cell>
          <cell r="P6">
            <v>2460</v>
          </cell>
          <cell r="Q6">
            <v>2</v>
          </cell>
          <cell r="R6">
            <v>7</v>
          </cell>
          <cell r="S6">
            <v>205</v>
          </cell>
          <cell r="T6">
            <v>214</v>
          </cell>
          <cell r="U6">
            <v>2119</v>
          </cell>
          <cell r="V6" t="str">
            <v>B</v>
          </cell>
          <cell r="W6">
            <v>1905</v>
          </cell>
          <cell r="X6">
            <v>4</v>
          </cell>
        </row>
        <row r="7">
          <cell r="B7" t="str">
            <v>BENHACINE Lahbib</v>
          </cell>
          <cell r="C7" t="str">
            <v>7021239</v>
          </cell>
          <cell r="D7" t="str">
            <v>S</v>
          </cell>
          <cell r="E7" t="str">
            <v>DRU</v>
          </cell>
          <cell r="F7" t="str">
            <v>QC</v>
          </cell>
          <cell r="G7" t="str">
            <v>B</v>
          </cell>
          <cell r="H7">
            <v>2150</v>
          </cell>
          <cell r="I7">
            <v>5</v>
          </cell>
          <cell r="J7" t="str">
            <v>PERRON Luc</v>
          </cell>
          <cell r="K7" t="str">
            <v>7007966</v>
          </cell>
          <cell r="L7" t="str">
            <v>S</v>
          </cell>
          <cell r="M7" t="str">
            <v>LCE</v>
          </cell>
          <cell r="N7" t="str">
            <v>QC</v>
          </cell>
          <cell r="O7" t="str">
            <v>B</v>
          </cell>
          <cell r="P7">
            <v>2405</v>
          </cell>
          <cell r="R7">
            <v>6</v>
          </cell>
          <cell r="S7">
            <v>170</v>
          </cell>
          <cell r="T7">
            <v>176</v>
          </cell>
          <cell r="U7">
            <v>2326</v>
          </cell>
          <cell r="V7" t="str">
            <v>B</v>
          </cell>
          <cell r="W7">
            <v>2036</v>
          </cell>
          <cell r="X7">
            <v>5</v>
          </cell>
        </row>
        <row r="8">
          <cell r="B8" t="str">
            <v>HEBERT Mario</v>
          </cell>
          <cell r="C8" t="str">
            <v>7010849</v>
          </cell>
          <cell r="D8" t="str">
            <v>S</v>
          </cell>
          <cell r="E8" t="str">
            <v>LA7</v>
          </cell>
          <cell r="F8" t="str">
            <v>QC</v>
          </cell>
          <cell r="G8" t="str">
            <v>A</v>
          </cell>
          <cell r="H8">
            <v>2508</v>
          </cell>
          <cell r="I8">
            <v>6</v>
          </cell>
          <cell r="J8" t="str">
            <v>DEGUIRE André</v>
          </cell>
          <cell r="K8" t="str">
            <v>7013868</v>
          </cell>
          <cell r="L8" t="str">
            <v>V</v>
          </cell>
          <cell r="M8" t="str">
            <v>MCM</v>
          </cell>
          <cell r="N8" t="str">
            <v>QC</v>
          </cell>
          <cell r="O8" t="str">
            <v>B</v>
          </cell>
          <cell r="P8">
            <v>2235</v>
          </cell>
          <cell r="R8">
            <v>5</v>
          </cell>
          <cell r="S8">
            <v>-91</v>
          </cell>
          <cell r="T8">
            <v>-86</v>
          </cell>
          <cell r="U8">
            <v>2422</v>
          </cell>
          <cell r="V8" t="str">
            <v>B</v>
          </cell>
          <cell r="W8">
            <v>2508</v>
          </cell>
          <cell r="X8">
            <v>6</v>
          </cell>
        </row>
        <row r="9">
          <cell r="B9" t="str">
            <v>BRIAND Yvan</v>
          </cell>
          <cell r="C9" t="str">
            <v>7006304</v>
          </cell>
          <cell r="D9" t="str">
            <v>S</v>
          </cell>
          <cell r="E9" t="str">
            <v>LAU</v>
          </cell>
          <cell r="F9" t="str">
            <v>QC</v>
          </cell>
          <cell r="G9" t="str">
            <v>A</v>
          </cell>
          <cell r="H9">
            <v>2460</v>
          </cell>
          <cell r="I9">
            <v>7</v>
          </cell>
          <cell r="J9" t="str">
            <v>JOLIN Armel</v>
          </cell>
          <cell r="K9" t="str">
            <v>7044368</v>
          </cell>
          <cell r="L9" t="str">
            <v>E</v>
          </cell>
          <cell r="M9" t="str">
            <v>STB</v>
          </cell>
          <cell r="N9" t="str">
            <v>QC</v>
          </cell>
          <cell r="O9" t="str">
            <v>B</v>
          </cell>
          <cell r="P9">
            <v>2213</v>
          </cell>
          <cell r="R9">
            <v>4</v>
          </cell>
          <cell r="S9">
            <v>-83</v>
          </cell>
          <cell r="T9">
            <v>-79</v>
          </cell>
          <cell r="U9">
            <v>2381</v>
          </cell>
          <cell r="V9" t="str">
            <v>B</v>
          </cell>
          <cell r="W9">
            <v>2460</v>
          </cell>
          <cell r="X9">
            <v>7</v>
          </cell>
        </row>
        <row r="10">
          <cell r="B10" t="str">
            <v>CARTIER Carmen</v>
          </cell>
          <cell r="C10" t="str">
            <v>7037715</v>
          </cell>
          <cell r="D10" t="str">
            <v>D</v>
          </cell>
          <cell r="E10" t="str">
            <v>BOU</v>
          </cell>
          <cell r="F10" t="str">
            <v>QC</v>
          </cell>
          <cell r="G10" t="str">
            <v>C</v>
          </cell>
          <cell r="H10">
            <v>1647</v>
          </cell>
          <cell r="I10">
            <v>8</v>
          </cell>
          <cell r="J10" t="str">
            <v>BENHACINE Lahbib</v>
          </cell>
          <cell r="K10" t="str">
            <v>7021239</v>
          </cell>
          <cell r="L10" t="str">
            <v>S</v>
          </cell>
          <cell r="M10" t="str">
            <v>DRU</v>
          </cell>
          <cell r="N10" t="str">
            <v>QC</v>
          </cell>
          <cell r="O10" t="str">
            <v>B</v>
          </cell>
          <cell r="P10">
            <v>2150</v>
          </cell>
          <cell r="R10">
            <v>3</v>
          </cell>
          <cell r="S10">
            <v>205</v>
          </cell>
          <cell r="T10">
            <v>208</v>
          </cell>
          <cell r="U10">
            <v>1855</v>
          </cell>
          <cell r="V10" t="str">
            <v>B</v>
          </cell>
          <cell r="W10">
            <v>1647</v>
          </cell>
          <cell r="X10">
            <v>8</v>
          </cell>
        </row>
        <row r="11">
          <cell r="B11" t="str">
            <v>DEGUIRE André</v>
          </cell>
          <cell r="C11" t="str">
            <v>7013868</v>
          </cell>
          <cell r="D11" t="str">
            <v>V</v>
          </cell>
          <cell r="E11" t="str">
            <v>MCM</v>
          </cell>
          <cell r="F11" t="str">
            <v>QC</v>
          </cell>
          <cell r="G11" t="str">
            <v>B</v>
          </cell>
          <cell r="H11">
            <v>2235</v>
          </cell>
          <cell r="I11">
            <v>9</v>
          </cell>
          <cell r="J11" t="str">
            <v>BENAMIRA Salah Eddine</v>
          </cell>
          <cell r="K11" t="str">
            <v>7046388</v>
          </cell>
          <cell r="L11" t="str">
            <v>S</v>
          </cell>
          <cell r="M11" t="str">
            <v>BOU</v>
          </cell>
          <cell r="N11" t="str">
            <v>QC</v>
          </cell>
          <cell r="O11" t="str">
            <v>B</v>
          </cell>
          <cell r="P11">
            <v>1905</v>
          </cell>
          <cell r="R11">
            <v>2</v>
          </cell>
          <cell r="S11">
            <v>-102</v>
          </cell>
          <cell r="T11">
            <v>-100</v>
          </cell>
          <cell r="U11">
            <v>2135</v>
          </cell>
          <cell r="V11" t="str">
            <v>B</v>
          </cell>
          <cell r="W11">
            <v>2235</v>
          </cell>
          <cell r="X11">
            <v>9</v>
          </cell>
        </row>
        <row r="12">
          <cell r="B12" t="str">
            <v>JOLIN Armel</v>
          </cell>
          <cell r="C12" t="str">
            <v>7044368</v>
          </cell>
          <cell r="D12" t="str">
            <v>E</v>
          </cell>
          <cell r="E12" t="str">
            <v>STB</v>
          </cell>
          <cell r="F12" t="str">
            <v>QC</v>
          </cell>
          <cell r="G12" t="str">
            <v>B</v>
          </cell>
          <cell r="H12">
            <v>2213</v>
          </cell>
          <cell r="I12">
            <v>10</v>
          </cell>
          <cell r="J12" t="str">
            <v>CARTIER Carmen</v>
          </cell>
          <cell r="K12" t="str">
            <v>7037715</v>
          </cell>
          <cell r="L12" t="str">
            <v>D</v>
          </cell>
          <cell r="M12" t="str">
            <v>BOU</v>
          </cell>
          <cell r="N12" t="str">
            <v>QC</v>
          </cell>
          <cell r="O12" t="str">
            <v>C</v>
          </cell>
          <cell r="P12">
            <v>1647</v>
          </cell>
          <cell r="R12">
            <v>1</v>
          </cell>
          <cell r="S12">
            <v>-102</v>
          </cell>
          <cell r="T12">
            <v>-101</v>
          </cell>
          <cell r="U12">
            <v>2112</v>
          </cell>
          <cell r="V12" t="str">
            <v>B</v>
          </cell>
          <cell r="W12">
            <v>2213</v>
          </cell>
          <cell r="X12">
            <v>10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tabSelected="1" workbookViewId="0"/>
  </sheetViews>
  <sheetFormatPr baseColWidth="10" defaultRowHeight="15" x14ac:dyDescent="0.25"/>
  <cols>
    <col min="1" max="1" width="5.5703125" bestFit="1" customWidth="1"/>
    <col min="2" max="2" width="6.140625" customWidth="1"/>
    <col min="3" max="3" width="24.7109375" bestFit="1" customWidth="1"/>
    <col min="4" max="4" width="8" customWidth="1"/>
    <col min="5" max="5" width="4.5703125" customWidth="1"/>
    <col min="6" max="6" width="5.42578125" bestFit="1" customWidth="1"/>
    <col min="7" max="7" width="5.85546875" customWidth="1"/>
    <col min="8" max="8" width="6.7109375" customWidth="1"/>
    <col min="9" max="9" width="6.5703125" bestFit="1" customWidth="1"/>
    <col min="10" max="10" width="6.28515625" bestFit="1" customWidth="1"/>
    <col min="11" max="13" width="2.28515625" bestFit="1" customWidth="1"/>
    <col min="14" max="14" width="6" bestFit="1" customWidth="1"/>
    <col min="15" max="15" width="3.7109375" bestFit="1" customWidth="1"/>
    <col min="16" max="16" width="4.5703125" bestFit="1" customWidth="1"/>
    <col min="17" max="17" width="4.85546875" bestFit="1" customWidth="1"/>
    <col min="18" max="18" width="5.85546875" bestFit="1" customWidth="1"/>
    <col min="19" max="19" width="6.7109375" bestFit="1" customWidth="1"/>
  </cols>
  <sheetData>
    <row r="1" spans="1:19" x14ac:dyDescent="0.25">
      <c r="A1" s="1" t="s">
        <v>0</v>
      </c>
      <c r="B1" s="2"/>
      <c r="C1" s="3"/>
      <c r="D1" s="3"/>
      <c r="E1" s="3"/>
      <c r="F1" s="3"/>
      <c r="G1" s="4" t="s">
        <v>1</v>
      </c>
      <c r="H1" s="5"/>
      <c r="I1" s="6" t="s">
        <v>2</v>
      </c>
      <c r="J1" s="7" t="s">
        <v>3</v>
      </c>
      <c r="K1" s="8" t="s">
        <v>4</v>
      </c>
      <c r="L1" s="9"/>
      <c r="M1" s="9"/>
      <c r="N1" s="10" t="s">
        <v>5</v>
      </c>
      <c r="O1" s="10"/>
      <c r="P1" s="10"/>
      <c r="Q1" s="10"/>
      <c r="R1" s="11" t="s">
        <v>6</v>
      </c>
      <c r="S1" s="11"/>
    </row>
    <row r="2" spans="1:19" x14ac:dyDescent="0.25">
      <c r="A2" s="12" t="s">
        <v>7</v>
      </c>
      <c r="B2" s="13" t="s">
        <v>8</v>
      </c>
      <c r="C2" s="14" t="s">
        <v>9</v>
      </c>
      <c r="D2" s="15" t="s">
        <v>10</v>
      </c>
      <c r="E2" s="16" t="s">
        <v>11</v>
      </c>
      <c r="F2" s="15" t="s">
        <v>12</v>
      </c>
      <c r="G2" s="17" t="s">
        <v>13</v>
      </c>
      <c r="H2" s="18" t="s">
        <v>14</v>
      </c>
      <c r="I2" s="19" t="s">
        <v>15</v>
      </c>
      <c r="J2" s="20" t="s">
        <v>16</v>
      </c>
      <c r="K2" s="21" t="s">
        <v>17</v>
      </c>
      <c r="L2" s="22" t="s">
        <v>18</v>
      </c>
      <c r="M2" s="23" t="s">
        <v>19</v>
      </c>
      <c r="N2" s="24" t="s">
        <v>20</v>
      </c>
      <c r="O2" s="25" t="s">
        <v>21</v>
      </c>
      <c r="P2" s="25" t="s">
        <v>22</v>
      </c>
      <c r="Q2" s="26" t="s">
        <v>23</v>
      </c>
      <c r="R2" s="12" t="s">
        <v>13</v>
      </c>
      <c r="S2" s="27" t="s">
        <v>14</v>
      </c>
    </row>
    <row r="3" spans="1:19" x14ac:dyDescent="0.25">
      <c r="A3" s="28">
        <v>1</v>
      </c>
      <c r="B3" s="29">
        <v>2</v>
      </c>
      <c r="C3" s="30" t="s">
        <v>24</v>
      </c>
      <c r="D3" s="31" t="s">
        <v>25</v>
      </c>
      <c r="E3" s="32" t="s">
        <v>26</v>
      </c>
      <c r="F3" s="31" t="s">
        <v>27</v>
      </c>
      <c r="G3" s="33" t="s">
        <v>28</v>
      </c>
      <c r="H3" s="34">
        <v>2492</v>
      </c>
      <c r="I3" s="35">
        <f t="shared" ref="I3:I12" si="0">VLOOKUP($B3,class_interm,9,FALSE)</f>
        <v>13</v>
      </c>
      <c r="J3" s="36">
        <f t="shared" ref="J3:J12" si="1">VLOOKUP($B3,class_interm,11,FALSE)</f>
        <v>156</v>
      </c>
      <c r="K3" s="37">
        <f t="shared" ref="K3:K12" si="2">VLOOKUP($B3,class_interm,64,FALSE)</f>
        <v>4</v>
      </c>
      <c r="L3" s="38">
        <f t="shared" ref="L3:L12" si="3">VLOOKUP($B3,class_interm,65,FALSE)</f>
        <v>1</v>
      </c>
      <c r="M3" s="39">
        <f t="shared" ref="M3:M12" si="4">VLOOKUP($B3,class_interm,66,FALSE)</f>
        <v>0</v>
      </c>
      <c r="N3" s="40">
        <f t="shared" ref="N3:N12" si="5">VLOOKUP($C3,NouvCotes,16,FALSE)</f>
        <v>20</v>
      </c>
      <c r="O3" s="38">
        <f t="shared" ref="O3:O12" si="6">VLOOKUP($C3,NouvCotes,17,FALSE)</f>
        <v>10</v>
      </c>
      <c r="P3" s="38">
        <f t="shared" ref="P3:P12" si="7">VLOOKUP($C3,NouvCotes,18,FALSE)</f>
        <v>10</v>
      </c>
      <c r="Q3" s="39">
        <f t="shared" ref="Q3:Q12" si="8">VLOOKUP($C3,NouvCotes,19,FALSE)</f>
        <v>40</v>
      </c>
      <c r="R3" s="41" t="str">
        <f t="shared" ref="R3:R12" si="9">VLOOKUP($C3,NouvCotes,21,FALSE)</f>
        <v>A</v>
      </c>
      <c r="S3" s="34">
        <f t="shared" ref="S3:S12" si="10">VLOOKUP($C3,NouvCotes,20,FALSE)</f>
        <v>2532</v>
      </c>
    </row>
    <row r="4" spans="1:19" x14ac:dyDescent="0.25">
      <c r="A4" s="28">
        <v>2</v>
      </c>
      <c r="B4" s="29">
        <v>5</v>
      </c>
      <c r="C4" s="30" t="s">
        <v>29</v>
      </c>
      <c r="D4" s="31" t="s">
        <v>30</v>
      </c>
      <c r="E4" s="32" t="s">
        <v>26</v>
      </c>
      <c r="F4" s="31" t="s">
        <v>31</v>
      </c>
      <c r="G4" s="33" t="s">
        <v>32</v>
      </c>
      <c r="H4" s="34">
        <v>2405</v>
      </c>
      <c r="I4" s="35">
        <f t="shared" si="0"/>
        <v>15</v>
      </c>
      <c r="J4" s="36">
        <f t="shared" si="1"/>
        <v>335</v>
      </c>
      <c r="K4" s="37">
        <f t="shared" si="2"/>
        <v>5</v>
      </c>
      <c r="L4" s="38">
        <f t="shared" si="3"/>
        <v>0</v>
      </c>
      <c r="M4" s="39">
        <f t="shared" si="4"/>
        <v>0</v>
      </c>
      <c r="N4" s="40">
        <f t="shared" si="5"/>
        <v>10</v>
      </c>
      <c r="O4" s="38">
        <f t="shared" si="6"/>
        <v>9</v>
      </c>
      <c r="P4" s="38">
        <f t="shared" si="7"/>
        <v>58</v>
      </c>
      <c r="Q4" s="39">
        <f t="shared" si="8"/>
        <v>77</v>
      </c>
      <c r="R4" s="41" t="str">
        <f t="shared" si="9"/>
        <v>A</v>
      </c>
      <c r="S4" s="34">
        <f t="shared" si="10"/>
        <v>2482</v>
      </c>
    </row>
    <row r="5" spans="1:19" x14ac:dyDescent="0.25">
      <c r="A5" s="28">
        <v>3</v>
      </c>
      <c r="B5" s="29">
        <v>3</v>
      </c>
      <c r="C5" s="30" t="s">
        <v>33</v>
      </c>
      <c r="D5" s="31" t="s">
        <v>34</v>
      </c>
      <c r="E5" s="32" t="s">
        <v>26</v>
      </c>
      <c r="F5" s="31" t="s">
        <v>35</v>
      </c>
      <c r="G5" s="33" t="s">
        <v>28</v>
      </c>
      <c r="H5" s="34">
        <v>2474</v>
      </c>
      <c r="I5" s="35">
        <f t="shared" si="0"/>
        <v>11</v>
      </c>
      <c r="J5" s="36">
        <f t="shared" si="1"/>
        <v>92</v>
      </c>
      <c r="K5" s="37">
        <f t="shared" si="2"/>
        <v>3</v>
      </c>
      <c r="L5" s="38">
        <f t="shared" si="3"/>
        <v>2</v>
      </c>
      <c r="M5" s="39">
        <f t="shared" si="4"/>
        <v>0</v>
      </c>
      <c r="N5" s="40">
        <f t="shared" si="5"/>
        <v>4</v>
      </c>
      <c r="O5" s="38">
        <f t="shared" si="6"/>
        <v>8</v>
      </c>
      <c r="P5" s="38">
        <f t="shared" si="7"/>
        <v>0</v>
      </c>
      <c r="Q5" s="39">
        <f t="shared" si="8"/>
        <v>12</v>
      </c>
      <c r="R5" s="41" t="str">
        <f t="shared" si="9"/>
        <v>A</v>
      </c>
      <c r="S5" s="34">
        <f t="shared" si="10"/>
        <v>2486</v>
      </c>
    </row>
    <row r="6" spans="1:19" x14ac:dyDescent="0.25">
      <c r="A6" s="28">
        <v>4</v>
      </c>
      <c r="B6" s="29">
        <v>9</v>
      </c>
      <c r="C6" s="30" t="s">
        <v>36</v>
      </c>
      <c r="D6" s="31" t="s">
        <v>37</v>
      </c>
      <c r="E6" s="32" t="s">
        <v>26</v>
      </c>
      <c r="F6" s="31" t="s">
        <v>38</v>
      </c>
      <c r="G6" s="33" t="s">
        <v>32</v>
      </c>
      <c r="H6" s="34">
        <v>1905</v>
      </c>
      <c r="I6" s="35">
        <f t="shared" si="0"/>
        <v>11</v>
      </c>
      <c r="J6" s="36">
        <f t="shared" si="1"/>
        <v>12</v>
      </c>
      <c r="K6" s="37">
        <f t="shared" si="2"/>
        <v>3</v>
      </c>
      <c r="L6" s="38">
        <f t="shared" si="3"/>
        <v>2</v>
      </c>
      <c r="M6" s="39">
        <f t="shared" si="4"/>
        <v>0</v>
      </c>
      <c r="N6" s="40">
        <f t="shared" si="5"/>
        <v>2</v>
      </c>
      <c r="O6" s="38">
        <f t="shared" si="6"/>
        <v>7</v>
      </c>
      <c r="P6" s="38">
        <f t="shared" si="7"/>
        <v>205</v>
      </c>
      <c r="Q6" s="39">
        <f t="shared" si="8"/>
        <v>214</v>
      </c>
      <c r="R6" s="41" t="str">
        <f t="shared" si="9"/>
        <v>B</v>
      </c>
      <c r="S6" s="34">
        <f t="shared" si="10"/>
        <v>2119</v>
      </c>
    </row>
    <row r="7" spans="1:19" x14ac:dyDescent="0.25">
      <c r="A7" s="28">
        <v>5</v>
      </c>
      <c r="B7" s="29">
        <v>8</v>
      </c>
      <c r="C7" s="30" t="s">
        <v>39</v>
      </c>
      <c r="D7" s="31" t="s">
        <v>40</v>
      </c>
      <c r="E7" s="32" t="s">
        <v>26</v>
      </c>
      <c r="F7" s="31" t="s">
        <v>41</v>
      </c>
      <c r="G7" s="33" t="s">
        <v>32</v>
      </c>
      <c r="H7" s="34">
        <v>2150</v>
      </c>
      <c r="I7" s="35">
        <f t="shared" si="0"/>
        <v>9</v>
      </c>
      <c r="J7" s="36">
        <f t="shared" si="1"/>
        <v>-26</v>
      </c>
      <c r="K7" s="37">
        <f t="shared" si="2"/>
        <v>2</v>
      </c>
      <c r="L7" s="38">
        <f t="shared" si="3"/>
        <v>3</v>
      </c>
      <c r="M7" s="39">
        <f t="shared" si="4"/>
        <v>0</v>
      </c>
      <c r="N7" s="40">
        <f t="shared" si="5"/>
        <v>0</v>
      </c>
      <c r="O7" s="38">
        <f t="shared" si="6"/>
        <v>6</v>
      </c>
      <c r="P7" s="38">
        <f t="shared" si="7"/>
        <v>170</v>
      </c>
      <c r="Q7" s="39">
        <f t="shared" si="8"/>
        <v>176</v>
      </c>
      <c r="R7" s="41" t="str">
        <f t="shared" si="9"/>
        <v>B</v>
      </c>
      <c r="S7" s="34">
        <f t="shared" si="10"/>
        <v>2326</v>
      </c>
    </row>
    <row r="8" spans="1:19" x14ac:dyDescent="0.25">
      <c r="A8" s="28">
        <v>6</v>
      </c>
      <c r="B8" s="29">
        <v>1</v>
      </c>
      <c r="C8" s="30" t="s">
        <v>42</v>
      </c>
      <c r="D8" s="31" t="s">
        <v>43</v>
      </c>
      <c r="E8" s="32" t="s">
        <v>26</v>
      </c>
      <c r="F8" s="31" t="s">
        <v>44</v>
      </c>
      <c r="G8" s="33" t="s">
        <v>28</v>
      </c>
      <c r="H8" s="34">
        <v>2508</v>
      </c>
      <c r="I8" s="35">
        <f t="shared" si="0"/>
        <v>9</v>
      </c>
      <c r="J8" s="36">
        <f t="shared" si="1"/>
        <v>-29</v>
      </c>
      <c r="K8" s="37">
        <f t="shared" si="2"/>
        <v>2</v>
      </c>
      <c r="L8" s="38">
        <f t="shared" si="3"/>
        <v>3</v>
      </c>
      <c r="M8" s="39">
        <f t="shared" si="4"/>
        <v>0</v>
      </c>
      <c r="N8" s="40">
        <f t="shared" si="5"/>
        <v>0</v>
      </c>
      <c r="O8" s="38">
        <f t="shared" si="6"/>
        <v>5</v>
      </c>
      <c r="P8" s="38">
        <f t="shared" si="7"/>
        <v>-91</v>
      </c>
      <c r="Q8" s="39">
        <f t="shared" si="8"/>
        <v>-86</v>
      </c>
      <c r="R8" s="41" t="str">
        <f t="shared" si="9"/>
        <v>B</v>
      </c>
      <c r="S8" s="34">
        <f t="shared" si="10"/>
        <v>2422</v>
      </c>
    </row>
    <row r="9" spans="1:19" x14ac:dyDescent="0.25">
      <c r="A9" s="28">
        <v>7</v>
      </c>
      <c r="B9" s="29">
        <v>4</v>
      </c>
      <c r="C9" s="30" t="s">
        <v>45</v>
      </c>
      <c r="D9" s="31" t="s">
        <v>46</v>
      </c>
      <c r="E9" s="32" t="s">
        <v>26</v>
      </c>
      <c r="F9" s="31" t="s">
        <v>47</v>
      </c>
      <c r="G9" s="33" t="s">
        <v>28</v>
      </c>
      <c r="H9" s="34">
        <v>2460</v>
      </c>
      <c r="I9" s="35">
        <f t="shared" si="0"/>
        <v>9</v>
      </c>
      <c r="J9" s="36">
        <f t="shared" si="1"/>
        <v>-75</v>
      </c>
      <c r="K9" s="37">
        <f t="shared" si="2"/>
        <v>2</v>
      </c>
      <c r="L9" s="38">
        <f t="shared" si="3"/>
        <v>3</v>
      </c>
      <c r="M9" s="39">
        <f t="shared" si="4"/>
        <v>0</v>
      </c>
      <c r="N9" s="40">
        <f t="shared" si="5"/>
        <v>0</v>
      </c>
      <c r="O9" s="38">
        <f t="shared" si="6"/>
        <v>4</v>
      </c>
      <c r="P9" s="38">
        <f t="shared" si="7"/>
        <v>-83</v>
      </c>
      <c r="Q9" s="39">
        <f t="shared" si="8"/>
        <v>-79</v>
      </c>
      <c r="R9" s="41" t="str">
        <f t="shared" si="9"/>
        <v>B</v>
      </c>
      <c r="S9" s="34">
        <f t="shared" si="10"/>
        <v>2381</v>
      </c>
    </row>
    <row r="10" spans="1:19" x14ac:dyDescent="0.25">
      <c r="A10" s="28">
        <v>8</v>
      </c>
      <c r="B10" s="29">
        <v>10</v>
      </c>
      <c r="C10" s="30" t="s">
        <v>48</v>
      </c>
      <c r="D10" s="31" t="s">
        <v>49</v>
      </c>
      <c r="E10" s="32" t="s">
        <v>18</v>
      </c>
      <c r="F10" s="31" t="s">
        <v>38</v>
      </c>
      <c r="G10" s="33" t="s">
        <v>50</v>
      </c>
      <c r="H10" s="34">
        <v>1647</v>
      </c>
      <c r="I10" s="35">
        <f t="shared" si="0"/>
        <v>9</v>
      </c>
      <c r="J10" s="36">
        <f t="shared" si="1"/>
        <v>-83</v>
      </c>
      <c r="K10" s="37">
        <f t="shared" si="2"/>
        <v>2</v>
      </c>
      <c r="L10" s="38">
        <f t="shared" si="3"/>
        <v>3</v>
      </c>
      <c r="M10" s="39">
        <f t="shared" si="4"/>
        <v>0</v>
      </c>
      <c r="N10" s="40">
        <f t="shared" si="5"/>
        <v>0</v>
      </c>
      <c r="O10" s="38">
        <f t="shared" si="6"/>
        <v>3</v>
      </c>
      <c r="P10" s="38">
        <f t="shared" si="7"/>
        <v>205</v>
      </c>
      <c r="Q10" s="39">
        <f t="shared" si="8"/>
        <v>208</v>
      </c>
      <c r="R10" s="41" t="str">
        <f t="shared" si="9"/>
        <v>B</v>
      </c>
      <c r="S10" s="34">
        <f t="shared" si="10"/>
        <v>1855</v>
      </c>
    </row>
    <row r="11" spans="1:19" x14ac:dyDescent="0.25">
      <c r="A11" s="28">
        <v>9</v>
      </c>
      <c r="B11" s="29">
        <v>6</v>
      </c>
      <c r="C11" s="30" t="s">
        <v>51</v>
      </c>
      <c r="D11" s="31" t="s">
        <v>52</v>
      </c>
      <c r="E11" s="32" t="s">
        <v>17</v>
      </c>
      <c r="F11" s="31" t="s">
        <v>35</v>
      </c>
      <c r="G11" s="33" t="s">
        <v>32</v>
      </c>
      <c r="H11" s="34">
        <v>2235</v>
      </c>
      <c r="I11" s="35">
        <f t="shared" si="0"/>
        <v>7</v>
      </c>
      <c r="J11" s="36">
        <f t="shared" si="1"/>
        <v>-40</v>
      </c>
      <c r="K11" s="37">
        <f t="shared" si="2"/>
        <v>1</v>
      </c>
      <c r="L11" s="38">
        <f t="shared" si="3"/>
        <v>4</v>
      </c>
      <c r="M11" s="39">
        <f t="shared" si="4"/>
        <v>0</v>
      </c>
      <c r="N11" s="40">
        <f t="shared" si="5"/>
        <v>0</v>
      </c>
      <c r="O11" s="38">
        <f t="shared" si="6"/>
        <v>2</v>
      </c>
      <c r="P11" s="38">
        <f t="shared" si="7"/>
        <v>-102</v>
      </c>
      <c r="Q11" s="39">
        <f t="shared" si="8"/>
        <v>-100</v>
      </c>
      <c r="R11" s="41" t="str">
        <f t="shared" si="9"/>
        <v>B</v>
      </c>
      <c r="S11" s="34">
        <f t="shared" si="10"/>
        <v>2135</v>
      </c>
    </row>
    <row r="12" spans="1:19" x14ac:dyDescent="0.25">
      <c r="A12" s="28">
        <v>10</v>
      </c>
      <c r="B12" s="29">
        <v>7</v>
      </c>
      <c r="C12" s="30" t="s">
        <v>53</v>
      </c>
      <c r="D12" s="31" t="s">
        <v>54</v>
      </c>
      <c r="E12" s="32" t="s">
        <v>55</v>
      </c>
      <c r="F12" s="31" t="s">
        <v>56</v>
      </c>
      <c r="G12" s="33" t="s">
        <v>32</v>
      </c>
      <c r="H12" s="34">
        <v>2213</v>
      </c>
      <c r="I12" s="35">
        <f t="shared" si="0"/>
        <v>7</v>
      </c>
      <c r="J12" s="36">
        <f t="shared" si="1"/>
        <v>-342</v>
      </c>
      <c r="K12" s="37">
        <f t="shared" si="2"/>
        <v>1</v>
      </c>
      <c r="L12" s="38">
        <f t="shared" si="3"/>
        <v>4</v>
      </c>
      <c r="M12" s="39">
        <f t="shared" si="4"/>
        <v>0</v>
      </c>
      <c r="N12" s="40">
        <f t="shared" si="5"/>
        <v>0</v>
      </c>
      <c r="O12" s="38">
        <f t="shared" si="6"/>
        <v>1</v>
      </c>
      <c r="P12" s="38">
        <f t="shared" si="7"/>
        <v>-102</v>
      </c>
      <c r="Q12" s="39">
        <f t="shared" si="8"/>
        <v>-101</v>
      </c>
      <c r="R12" s="41" t="str">
        <f t="shared" si="9"/>
        <v>B</v>
      </c>
      <c r="S12" s="34">
        <f t="shared" si="10"/>
        <v>2112</v>
      </c>
    </row>
  </sheetData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Jean-Francois</dc:creator>
  <cp:lastModifiedBy>Utilisateur</cp:lastModifiedBy>
  <cp:lastPrinted>2016-12-23T00:52:59Z</cp:lastPrinted>
  <dcterms:created xsi:type="dcterms:W3CDTF">2016-12-19T03:44:21Z</dcterms:created>
  <dcterms:modified xsi:type="dcterms:W3CDTF">2016-12-23T00:53:24Z</dcterms:modified>
</cp:coreProperties>
</file>