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QCSF web\wordpress\Tournois\ResultatsExcel\"/>
    </mc:Choice>
  </mc:AlternateContent>
  <bookViews>
    <workbookView xWindow="0" yWindow="0" windowWidth="24000" windowHeight="1042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class_interm">[1]classementintermédiaire!$B$3:$BP$21</definedName>
    <definedName name="NouvCotes">[1]CalculNouvelleCote!$B$2:$X$20</definedName>
  </definedNames>
  <calcPr calcId="152511"/>
</workbook>
</file>

<file path=xl/calcChain.xml><?xml version="1.0" encoding="utf-8"?>
<calcChain xmlns="http://schemas.openxmlformats.org/spreadsheetml/2006/main">
  <c r="T20" i="1" l="1"/>
  <c r="S20" i="1"/>
  <c r="R20" i="1"/>
  <c r="Q20" i="1"/>
  <c r="P20" i="1"/>
  <c r="O20" i="1"/>
  <c r="N20" i="1"/>
  <c r="M20" i="1"/>
  <c r="L20" i="1"/>
  <c r="K20" i="1"/>
  <c r="J20" i="1"/>
  <c r="T19" i="1"/>
  <c r="S19" i="1"/>
  <c r="R19" i="1"/>
  <c r="Q19" i="1"/>
  <c r="P19" i="1"/>
  <c r="O19" i="1"/>
  <c r="N19" i="1"/>
  <c r="M19" i="1"/>
  <c r="L19" i="1"/>
  <c r="K19" i="1"/>
  <c r="J19" i="1"/>
  <c r="T18" i="1"/>
  <c r="S18" i="1"/>
  <c r="R18" i="1"/>
  <c r="Q18" i="1"/>
  <c r="P18" i="1"/>
  <c r="O18" i="1"/>
  <c r="N18" i="1"/>
  <c r="M18" i="1"/>
  <c r="L18" i="1"/>
  <c r="K18" i="1"/>
  <c r="J18" i="1"/>
  <c r="T17" i="1"/>
  <c r="S17" i="1"/>
  <c r="R17" i="1"/>
  <c r="Q17" i="1"/>
  <c r="P17" i="1"/>
  <c r="O17" i="1"/>
  <c r="N17" i="1"/>
  <c r="M17" i="1"/>
  <c r="L17" i="1"/>
  <c r="K17" i="1"/>
  <c r="J17" i="1"/>
  <c r="T16" i="1"/>
  <c r="S16" i="1"/>
  <c r="R16" i="1"/>
  <c r="Q16" i="1"/>
  <c r="P16" i="1"/>
  <c r="O16" i="1"/>
  <c r="N16" i="1"/>
  <c r="M16" i="1"/>
  <c r="L16" i="1"/>
  <c r="K16" i="1"/>
  <c r="J16" i="1"/>
  <c r="T15" i="1"/>
  <c r="S15" i="1"/>
  <c r="R15" i="1"/>
  <c r="Q15" i="1"/>
  <c r="P15" i="1"/>
  <c r="O15" i="1"/>
  <c r="N15" i="1"/>
  <c r="M15" i="1"/>
  <c r="L15" i="1"/>
  <c r="K15" i="1"/>
  <c r="J15" i="1"/>
  <c r="T14" i="1"/>
  <c r="S14" i="1"/>
  <c r="R14" i="1"/>
  <c r="Q14" i="1"/>
  <c r="P14" i="1"/>
  <c r="O14" i="1"/>
  <c r="N14" i="1"/>
  <c r="M14" i="1"/>
  <c r="L14" i="1"/>
  <c r="K14" i="1"/>
  <c r="J14" i="1"/>
  <c r="T13" i="1"/>
  <c r="S13" i="1"/>
  <c r="R13" i="1"/>
  <c r="Q13" i="1"/>
  <c r="P13" i="1"/>
  <c r="O13" i="1"/>
  <c r="N13" i="1"/>
  <c r="M13" i="1"/>
  <c r="L13" i="1"/>
  <c r="K13" i="1"/>
  <c r="J13" i="1"/>
  <c r="T12" i="1"/>
  <c r="S12" i="1"/>
  <c r="R12" i="1"/>
  <c r="Q12" i="1"/>
  <c r="P12" i="1"/>
  <c r="O12" i="1"/>
  <c r="N12" i="1"/>
  <c r="M12" i="1"/>
  <c r="L12" i="1"/>
  <c r="K12" i="1"/>
  <c r="J12" i="1"/>
  <c r="T11" i="1"/>
  <c r="S11" i="1"/>
  <c r="R11" i="1"/>
  <c r="Q11" i="1"/>
  <c r="P11" i="1"/>
  <c r="O11" i="1"/>
  <c r="N11" i="1"/>
  <c r="M11" i="1"/>
  <c r="L11" i="1"/>
  <c r="K11" i="1"/>
  <c r="J11" i="1"/>
  <c r="T10" i="1"/>
  <c r="S10" i="1"/>
  <c r="R10" i="1"/>
  <c r="Q10" i="1"/>
  <c r="P10" i="1"/>
  <c r="O10" i="1"/>
  <c r="N10" i="1"/>
  <c r="M10" i="1"/>
  <c r="L10" i="1"/>
  <c r="K10" i="1"/>
  <c r="J10" i="1"/>
  <c r="T9" i="1"/>
  <c r="S9" i="1"/>
  <c r="R9" i="1"/>
  <c r="Q9" i="1"/>
  <c r="P9" i="1"/>
  <c r="O9" i="1"/>
  <c r="N9" i="1"/>
  <c r="M9" i="1"/>
  <c r="L9" i="1"/>
  <c r="K9" i="1"/>
  <c r="J9" i="1"/>
  <c r="T8" i="1"/>
  <c r="S8" i="1"/>
  <c r="R8" i="1"/>
  <c r="Q8" i="1"/>
  <c r="P8" i="1"/>
  <c r="O8" i="1"/>
  <c r="N8" i="1"/>
  <c r="M8" i="1"/>
  <c r="L8" i="1"/>
  <c r="K8" i="1"/>
  <c r="J8" i="1"/>
  <c r="T7" i="1"/>
  <c r="S7" i="1"/>
  <c r="R7" i="1"/>
  <c r="Q7" i="1"/>
  <c r="P7" i="1"/>
  <c r="O7" i="1"/>
  <c r="N7" i="1"/>
  <c r="M7" i="1"/>
  <c r="L7" i="1"/>
  <c r="K7" i="1"/>
  <c r="J7" i="1"/>
  <c r="T6" i="1"/>
  <c r="S6" i="1"/>
  <c r="R6" i="1"/>
  <c r="Q6" i="1"/>
  <c r="P6" i="1"/>
  <c r="O6" i="1"/>
  <c r="N6" i="1"/>
  <c r="M6" i="1"/>
  <c r="L6" i="1"/>
  <c r="K6" i="1"/>
  <c r="J6" i="1"/>
  <c r="T5" i="1"/>
  <c r="S5" i="1"/>
  <c r="R5" i="1"/>
  <c r="Q5" i="1"/>
  <c r="P5" i="1"/>
  <c r="O5" i="1"/>
  <c r="N5" i="1"/>
  <c r="M5" i="1"/>
  <c r="L5" i="1"/>
  <c r="K5" i="1"/>
  <c r="J5" i="1"/>
  <c r="N3" i="1"/>
  <c r="M3" i="1"/>
  <c r="L3" i="1"/>
  <c r="K3" i="1"/>
  <c r="J3" i="1"/>
  <c r="N4" i="1"/>
  <c r="M4" i="1"/>
  <c r="L4" i="1"/>
  <c r="K4" i="1"/>
  <c r="J4" i="1"/>
</calcChain>
</file>

<file path=xl/sharedStrings.xml><?xml version="1.0" encoding="utf-8"?>
<sst xmlns="http://schemas.openxmlformats.org/spreadsheetml/2006/main" count="119" uniqueCount="63">
  <si>
    <t>Classements</t>
  </si>
  <si>
    <t>Ancienne</t>
  </si>
  <si>
    <t>Points</t>
  </si>
  <si>
    <t>Ecart</t>
  </si>
  <si>
    <t>Matchs</t>
  </si>
  <si>
    <t>Pts de calcul nelle cote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</si>
  <si>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</si>
  <si>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</si>
  <si>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</si>
  <si>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</si>
  <si>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</si>
  <si>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</si>
  <si>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</si>
  <si>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</si>
  <si>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</si>
  <si>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</si>
  <si>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</si>
  <si>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</si>
  <si>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</si>
  <si>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</si>
  <si>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</si>
  <si>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Bonus</t>
  </si>
  <si>
    <t>Exp</t>
  </si>
  <si>
    <t>Jeu</t>
  </si>
  <si>
    <t>Total</t>
  </si>
  <si>
    <t>FORTIN Guillaume</t>
  </si>
  <si>
    <t>S</t>
  </si>
  <si>
    <t>BOU</t>
  </si>
  <si>
    <t>QC</t>
  </si>
  <si>
    <t>A</t>
  </si>
  <si>
    <t>HUOT Edouard</t>
  </si>
  <si>
    <t>OUT</t>
  </si>
  <si>
    <t>J</t>
  </si>
  <si>
    <t>DAIGLE Jean</t>
  </si>
  <si>
    <t>B</t>
  </si>
  <si>
    <t>HEBERT Mario</t>
  </si>
  <si>
    <t>LA7</t>
  </si>
  <si>
    <t>DEGUIRE André</t>
  </si>
  <si>
    <t>MCM</t>
  </si>
  <si>
    <t>PETITJEAN Daniel</t>
  </si>
  <si>
    <t>LOR</t>
  </si>
  <si>
    <t>PERRON Luc</t>
  </si>
  <si>
    <t>LCE</t>
  </si>
  <si>
    <t>JOLIN Armel</t>
  </si>
  <si>
    <t>E</t>
  </si>
  <si>
    <t>STB</t>
  </si>
  <si>
    <t>LACHANCE Jean-François</t>
  </si>
  <si>
    <t>CARON Serge</t>
  </si>
  <si>
    <t>CDE</t>
  </si>
  <si>
    <t>DESJARDINS Monique</t>
  </si>
  <si>
    <t>BRIAND Yvan</t>
  </si>
  <si>
    <t>LAU</t>
  </si>
  <si>
    <t>DESJARDINS Denis</t>
  </si>
  <si>
    <t>AUCLAIR Jean-Pierre</t>
  </si>
  <si>
    <t>LMP</t>
  </si>
  <si>
    <t>GERMONT David</t>
  </si>
  <si>
    <t>COUTURE Guy</t>
  </si>
  <si>
    <t>C</t>
  </si>
  <si>
    <t>MARCOTTE Simon</t>
  </si>
  <si>
    <t>LLC</t>
  </si>
  <si>
    <t>DUGAS Linda</t>
  </si>
  <si>
    <t>Finale 2 de 3 - Trois-Rivières - 20 mai</t>
  </si>
  <si>
    <t>Édouard Huot vs Guillaume Fortin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</si>
</sst>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;\-#,##0&quot;  &quot;;0&quot;  &quot;"/>
    <numFmt numFmtId="165" formatCode="#;#;"/>
    <numFmt numFmtId="166" formatCode="#,##0&quot;  &quot;"/>
    <numFmt numFmtId="167" formatCode="#,##0;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1" xfId="1" applyFont="1" applyFill="1" applyBorder="1" applyAlignment="1">
      <alignment horizontal="centerContinuous"/>
    </xf>
    <xf numFmtId="0" fontId="2" fillId="3" borderId="3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1" fontId="2" fillId="2" borderId="6" xfId="1" applyNumberFormat="1" applyFont="1" applyFill="1" applyBorder="1" applyAlignment="1">
      <alignment horizontal="centerContinuous"/>
    </xf>
    <xf numFmtId="0" fontId="2" fillId="4" borderId="6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3" fontId="2" fillId="3" borderId="7" xfId="1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" fontId="2" fillId="4" borderId="11" xfId="1" applyNumberFormat="1" applyFont="1" applyFill="1" applyBorder="1" applyAlignment="1">
      <alignment horizontal="center" vertical="top"/>
    </xf>
    <xf numFmtId="1" fontId="2" fillId="4" borderId="12" xfId="1" applyNumberFormat="1" applyFont="1" applyFill="1" applyBorder="1" applyAlignment="1">
      <alignment horizontal="center" vertical="top"/>
    </xf>
    <xf numFmtId="1" fontId="2" fillId="2" borderId="7" xfId="1" applyNumberFormat="1" applyFont="1" applyFill="1" applyBorder="1" applyAlignment="1">
      <alignment horizontal="center" vertical="center"/>
    </xf>
    <xf numFmtId="1" fontId="2" fillId="2" borderId="13" xfId="1" applyNumberFormat="1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/>
    </xf>
    <xf numFmtId="164" fontId="1" fillId="0" borderId="14" xfId="1" applyNumberFormat="1" applyBorder="1"/>
    <xf numFmtId="164" fontId="1" fillId="0" borderId="15" xfId="1" applyNumberFormat="1" applyFont="1" applyBorder="1"/>
    <xf numFmtId="0" fontId="1" fillId="0" borderId="16" xfId="1" applyFont="1" applyFill="1" applyBorder="1" applyAlignment="1">
      <alignment horizontal="left" indent="1"/>
    </xf>
    <xf numFmtId="0" fontId="1" fillId="0" borderId="17" xfId="1" applyBorder="1" applyAlignment="1">
      <alignment horizontal="center"/>
    </xf>
    <xf numFmtId="165" fontId="1" fillId="0" borderId="17" xfId="1" applyNumberFormat="1" applyBorder="1" applyAlignment="1">
      <alignment horizontal="center"/>
    </xf>
    <xf numFmtId="0" fontId="1" fillId="0" borderId="18" xfId="1" applyBorder="1" applyAlignment="1">
      <alignment horizontal="center"/>
    </xf>
    <xf numFmtId="164" fontId="1" fillId="0" borderId="14" xfId="1" applyNumberFormat="1" applyFont="1" applyBorder="1" applyAlignment="1">
      <alignment horizontal="center"/>
    </xf>
    <xf numFmtId="166" fontId="1" fillId="0" borderId="19" xfId="1" applyNumberFormat="1" applyBorder="1" applyAlignment="1"/>
    <xf numFmtId="3" fontId="1" fillId="0" borderId="18" xfId="1" applyNumberFormat="1" applyBorder="1" applyAlignment="1">
      <alignment horizontal="center"/>
    </xf>
    <xf numFmtId="166" fontId="1" fillId="0" borderId="15" xfId="1" applyNumberFormat="1" applyBorder="1" applyAlignment="1">
      <alignment horizontal="center"/>
    </xf>
    <xf numFmtId="3" fontId="1" fillId="0" borderId="14" xfId="1" applyNumberFormat="1" applyBorder="1" applyAlignment="1">
      <alignment horizontal="center"/>
    </xf>
    <xf numFmtId="3" fontId="1" fillId="0" borderId="17" xfId="1" applyNumberFormat="1" applyBorder="1" applyAlignment="1">
      <alignment horizontal="center"/>
    </xf>
    <xf numFmtId="3" fontId="1" fillId="0" borderId="19" xfId="1" applyNumberFormat="1" applyBorder="1" applyAlignment="1">
      <alignment horizontal="center"/>
    </xf>
    <xf numFmtId="167" fontId="1" fillId="0" borderId="14" xfId="1" applyNumberFormat="1" applyBorder="1" applyAlignment="1">
      <alignment horizontal="center"/>
    </xf>
    <xf numFmtId="3" fontId="1" fillId="0" borderId="14" xfId="1" applyNumberFormat="1" applyFont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center" wrapText="1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center" vertical="center"/>
    </xf>
    <xf numFmtId="1" fontId="2" fillId="4" borderId="2" xfId="1" applyNumberFormat="1" applyFont="1" applyFill="1" applyBorder="1" applyAlignment="1">
      <alignment horizontal="center" vertical="center"/>
    </xf>
    <xf numFmtId="167" fontId="1" fillId="5" borderId="23" xfId="1" applyNumberFormat="1" applyFill="1" applyBorder="1" applyAlignment="1">
      <alignment horizontal="center"/>
    </xf>
    <xf numFmtId="167" fontId="1" fillId="5" borderId="24" xfId="1" applyNumberFormat="1" applyFill="1" applyBorder="1" applyAlignment="1">
      <alignment horizontal="center"/>
    </xf>
    <xf numFmtId="167" fontId="1" fillId="5" borderId="25" xfId="1" applyNumberFormat="1" applyFill="1" applyBorder="1" applyAlignment="1">
      <alignment horizontal="center"/>
    </xf>
    <xf numFmtId="167" fontId="1" fillId="5" borderId="26" xfId="1" applyNumberFormat="1" applyFill="1" applyBorder="1" applyAlignment="1">
      <alignment horizontal="center"/>
    </xf>
    <xf numFmtId="167" fontId="1" fillId="5" borderId="27" xfId="1" applyNumberFormat="1" applyFill="1" applyBorder="1" applyAlignment="1">
      <alignment horizontal="center"/>
    </xf>
    <xf numFmtId="167" fontId="1" fillId="5" borderId="28" xfId="1" applyNumberForma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</cellXfs>
  <cellStyles count="2">
    <cellStyle name="Normal" xfId="0" builtinId="0"/>
    <cellStyle name="Normal_tableurFormuleClassiqu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ampionnat%20classique%20du%20Qu&#233;bec201705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able_situation"/>
      <sheetName val="bd_enreg"/>
      <sheetName val="bd_enreg_type"/>
      <sheetName val="caractéristiques_tournoi"/>
      <sheetName val="classements"/>
      <sheetName val="classementinitial"/>
      <sheetName val="match_type"/>
      <sheetName val="match1"/>
      <sheetName val="match2"/>
      <sheetName val="match3"/>
      <sheetName val="match4"/>
      <sheetName val="match5"/>
      <sheetName val="match6"/>
      <sheetName val="match7"/>
      <sheetName val="match8"/>
      <sheetName val="match9"/>
      <sheetName val="match10"/>
      <sheetName val="match11"/>
      <sheetName val="match12"/>
      <sheetName val="match13"/>
      <sheetName val="match14"/>
      <sheetName val="match15"/>
      <sheetName val="match16"/>
      <sheetName val="match17"/>
      <sheetName val="match18"/>
      <sheetName val="match19"/>
      <sheetName val="match20"/>
      <sheetName val="match21"/>
      <sheetName val="match22"/>
      <sheetName val="match23"/>
      <sheetName val="match24"/>
      <sheetName val="match1_mef"/>
      <sheetName val="match2_mef"/>
      <sheetName val="match3_mef"/>
      <sheetName val="match4_mef"/>
      <sheetName val="match5_mef"/>
      <sheetName val="match6_mef"/>
      <sheetName val="match7_mef"/>
      <sheetName val="match8_mef"/>
      <sheetName val="match9_mef"/>
      <sheetName val="match10_mef"/>
      <sheetName val="match11_mef"/>
      <sheetName val="match12_mef"/>
      <sheetName val="match13_mef"/>
      <sheetName val="match14_mef"/>
      <sheetName val="match15_mef"/>
      <sheetName val="match16_mef"/>
      <sheetName val="match17_mef"/>
      <sheetName val="match18_mef"/>
      <sheetName val="match19_mef"/>
      <sheetName val="match20_mef"/>
      <sheetName val="match21_mef"/>
      <sheetName val="match22_mef"/>
      <sheetName val="match23_mef"/>
      <sheetName val="match24_mef"/>
      <sheetName val="Finale"/>
      <sheetName val="classementintermédiaire"/>
      <sheetName val="CalculNouvelleCote"/>
      <sheetName val="ClassementFinal"/>
      <sheetName val="PointsSelection"/>
      <sheetName val="SuiviIndividuel"/>
      <sheetName val="TableRésultats"/>
      <sheetName val="TableContreAbsents"/>
      <sheetName val="TableDémarrages"/>
      <sheetName val="ClassIntermédTrav"/>
      <sheetName val="Suivi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3">
          <cell r="B3" t="str">
            <v>Cli</v>
          </cell>
          <cell r="C3" t="str">
            <v>Nom Prénom</v>
          </cell>
          <cell r="D3" t="str">
            <v>n°lic.</v>
          </cell>
          <cell r="E3" t="str">
            <v>Age</v>
          </cell>
          <cell r="F3" t="str">
            <v>Club</v>
          </cell>
          <cell r="G3" t="str">
            <v>Fédé</v>
          </cell>
          <cell r="H3" t="str">
            <v>Série</v>
          </cell>
          <cell r="I3" t="str">
            <v>Cote</v>
          </cell>
          <cell r="J3" t="str">
            <v>PM</v>
          </cell>
          <cell r="K3" t="str">
            <v>PPM</v>
          </cell>
          <cell r="L3" t="str">
            <v>Diff</v>
          </cell>
          <cell r="M3" t="str">
            <v>PM1</v>
          </cell>
          <cell r="N3" t="str">
            <v>Diff1</v>
          </cell>
          <cell r="O3" t="str">
            <v>PM2</v>
          </cell>
          <cell r="P3" t="str">
            <v>Diff2</v>
          </cell>
          <cell r="Q3" t="str">
            <v>PM3</v>
          </cell>
          <cell r="R3" t="str">
            <v>Diff3</v>
          </cell>
          <cell r="S3" t="str">
            <v>PM4</v>
          </cell>
          <cell r="T3" t="str">
            <v>Diff4</v>
          </cell>
          <cell r="U3" t="str">
            <v>PM5</v>
          </cell>
          <cell r="V3" t="str">
            <v>Diff5</v>
          </cell>
          <cell r="W3" t="str">
            <v>PM6</v>
          </cell>
          <cell r="X3" t="str">
            <v>Diff6</v>
          </cell>
          <cell r="Y3" t="str">
            <v>PM7</v>
          </cell>
          <cell r="Z3" t="str">
            <v>Diff7</v>
          </cell>
          <cell r="AA3" t="str">
            <v>PM8</v>
          </cell>
          <cell r="AB3" t="str">
            <v>Diff8</v>
          </cell>
          <cell r="AC3" t="str">
            <v>PM9</v>
          </cell>
          <cell r="AD3" t="str">
            <v>Diff9</v>
          </cell>
          <cell r="AE3" t="str">
            <v>PM10</v>
          </cell>
          <cell r="AF3" t="str">
            <v>Diff10</v>
          </cell>
          <cell r="AG3" t="str">
            <v>PM11</v>
          </cell>
          <cell r="AH3" t="str">
            <v>Diff11</v>
          </cell>
          <cell r="AI3" t="str">
            <v>PM12</v>
          </cell>
          <cell r="AJ3" t="str">
            <v>Diff12</v>
          </cell>
          <cell r="AK3" t="str">
            <v>PM13</v>
          </cell>
          <cell r="AL3" t="str">
            <v>Diff13</v>
          </cell>
          <cell r="AM3" t="str">
            <v>PM14</v>
          </cell>
          <cell r="AN3" t="str">
            <v>Diff14</v>
          </cell>
          <cell r="AO3" t="str">
            <v>PM15</v>
          </cell>
          <cell r="AP3" t="str">
            <v>Diff15</v>
          </cell>
          <cell r="AQ3" t="str">
            <v>PM16</v>
          </cell>
          <cell r="AR3" t="str">
            <v>Diff16</v>
          </cell>
          <cell r="AS3" t="str">
            <v>PM17</v>
          </cell>
          <cell r="AT3" t="str">
            <v>Diff17</v>
          </cell>
          <cell r="AU3" t="str">
            <v>PM17</v>
          </cell>
          <cell r="AV3" t="str">
            <v>Diff18</v>
          </cell>
          <cell r="AW3" t="str">
            <v>PM17</v>
          </cell>
          <cell r="AX3" t="str">
            <v>Diff19</v>
          </cell>
          <cell r="AY3" t="str">
            <v>PM17</v>
          </cell>
          <cell r="AZ3" t="str">
            <v>Diff20</v>
          </cell>
          <cell r="BA3" t="str">
            <v>PM17</v>
          </cell>
          <cell r="BB3" t="str">
            <v>Diff21</v>
          </cell>
          <cell r="BC3" t="str">
            <v>PM17</v>
          </cell>
          <cell r="BD3" t="str">
            <v>Diff22</v>
          </cell>
          <cell r="BE3" t="str">
            <v>PM17</v>
          </cell>
          <cell r="BF3" t="str">
            <v>Diff23</v>
          </cell>
          <cell r="BG3" t="str">
            <v>PM17</v>
          </cell>
          <cell r="BH3" t="str">
            <v>Diff24</v>
          </cell>
          <cell r="BI3" t="str">
            <v>Absent / Présent</v>
          </cell>
          <cell r="BJ3" t="str">
            <v>ind</v>
          </cell>
          <cell r="BK3" t="str">
            <v>Tab Final</v>
          </cell>
          <cell r="BM3" t="str">
            <v>Vict</v>
          </cell>
          <cell r="BN3" t="str">
            <v>Déf</v>
          </cell>
          <cell r="BO3" t="str">
            <v>Nul</v>
          </cell>
          <cell r="BP3" t="str">
            <v>Cote origine</v>
          </cell>
        </row>
        <row r="4">
          <cell r="B4">
            <v>6</v>
          </cell>
          <cell r="C4" t="str">
            <v>FORTIN Guillaume</v>
          </cell>
          <cell r="D4">
            <v>7007911</v>
          </cell>
          <cell r="E4" t="str">
            <v>S</v>
          </cell>
          <cell r="F4" t="str">
            <v>BOU</v>
          </cell>
          <cell r="G4" t="str">
            <v>QC</v>
          </cell>
          <cell r="H4" t="str">
            <v>A</v>
          </cell>
          <cell r="I4">
            <v>2486</v>
          </cell>
          <cell r="J4">
            <v>22</v>
          </cell>
          <cell r="K4">
            <v>1</v>
          </cell>
          <cell r="L4">
            <v>400</v>
          </cell>
          <cell r="M4">
            <v>3</v>
          </cell>
          <cell r="N4">
            <v>100</v>
          </cell>
          <cell r="O4">
            <v>3</v>
          </cell>
          <cell r="P4">
            <v>67</v>
          </cell>
          <cell r="Q4">
            <v>3</v>
          </cell>
          <cell r="R4">
            <v>100</v>
          </cell>
          <cell r="S4">
            <v>3</v>
          </cell>
          <cell r="T4">
            <v>100</v>
          </cell>
          <cell r="U4">
            <v>1</v>
          </cell>
          <cell r="V4">
            <v>-100</v>
          </cell>
          <cell r="W4">
            <v>3</v>
          </cell>
          <cell r="X4">
            <v>27</v>
          </cell>
          <cell r="Y4">
            <v>3</v>
          </cell>
          <cell r="Z4">
            <v>76</v>
          </cell>
          <cell r="AA4">
            <v>3</v>
          </cell>
          <cell r="AB4">
            <v>30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 t="str">
            <v>Présent</v>
          </cell>
          <cell r="BJ4">
            <v>1</v>
          </cell>
          <cell r="BK4" t="str">
            <v>F1</v>
          </cell>
          <cell r="BM4">
            <v>7</v>
          </cell>
          <cell r="BN4">
            <v>1</v>
          </cell>
          <cell r="BO4">
            <v>0</v>
          </cell>
          <cell r="BP4">
            <v>2486</v>
          </cell>
        </row>
        <row r="5">
          <cell r="B5">
            <v>1</v>
          </cell>
          <cell r="C5" t="str">
            <v>HUOT Edouard</v>
          </cell>
          <cell r="D5">
            <v>2001337</v>
          </cell>
          <cell r="E5" t="str">
            <v>S</v>
          </cell>
          <cell r="F5" t="str">
            <v>OUT</v>
          </cell>
          <cell r="G5" t="str">
            <v>QC</v>
          </cell>
          <cell r="H5" t="str">
            <v>J</v>
          </cell>
          <cell r="I5">
            <v>3394</v>
          </cell>
          <cell r="J5">
            <v>22</v>
          </cell>
          <cell r="K5">
            <v>3</v>
          </cell>
          <cell r="L5">
            <v>420</v>
          </cell>
          <cell r="M5">
            <v>3</v>
          </cell>
          <cell r="N5">
            <v>100</v>
          </cell>
          <cell r="O5">
            <v>3</v>
          </cell>
          <cell r="P5">
            <v>100</v>
          </cell>
          <cell r="Q5">
            <v>3</v>
          </cell>
          <cell r="R5">
            <v>10</v>
          </cell>
          <cell r="S5">
            <v>3</v>
          </cell>
          <cell r="T5">
            <v>3</v>
          </cell>
          <cell r="U5">
            <v>3</v>
          </cell>
          <cell r="V5">
            <v>100</v>
          </cell>
          <cell r="W5">
            <v>3</v>
          </cell>
          <cell r="X5">
            <v>100</v>
          </cell>
          <cell r="Y5">
            <v>1</v>
          </cell>
          <cell r="Z5">
            <v>-64</v>
          </cell>
          <cell r="AA5">
            <v>3</v>
          </cell>
          <cell r="AB5">
            <v>71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 t="str">
            <v>Présent</v>
          </cell>
          <cell r="BJ5">
            <v>2</v>
          </cell>
          <cell r="BK5" t="str">
            <v>F2</v>
          </cell>
          <cell r="BM5">
            <v>7</v>
          </cell>
          <cell r="BN5">
            <v>1</v>
          </cell>
          <cell r="BO5">
            <v>0</v>
          </cell>
          <cell r="BP5">
            <v>3394</v>
          </cell>
        </row>
        <row r="6">
          <cell r="B6">
            <v>10</v>
          </cell>
          <cell r="C6" t="str">
            <v>DAIGLE Jean</v>
          </cell>
          <cell r="D6">
            <v>7001579</v>
          </cell>
          <cell r="E6" t="str">
            <v>V</v>
          </cell>
          <cell r="F6" t="str">
            <v>OUT</v>
          </cell>
          <cell r="G6" t="str">
            <v>QC</v>
          </cell>
          <cell r="H6" t="str">
            <v>B</v>
          </cell>
          <cell r="I6">
            <v>2338</v>
          </cell>
          <cell r="J6">
            <v>20</v>
          </cell>
          <cell r="K6">
            <v>0</v>
          </cell>
          <cell r="L6">
            <v>316</v>
          </cell>
          <cell r="M6">
            <v>1</v>
          </cell>
          <cell r="N6">
            <v>-74</v>
          </cell>
          <cell r="O6">
            <v>3</v>
          </cell>
          <cell r="P6">
            <v>40</v>
          </cell>
          <cell r="Q6">
            <v>3</v>
          </cell>
          <cell r="R6">
            <v>36</v>
          </cell>
          <cell r="S6">
            <v>1</v>
          </cell>
          <cell r="T6">
            <v>-55</v>
          </cell>
          <cell r="U6">
            <v>3</v>
          </cell>
          <cell r="V6">
            <v>100</v>
          </cell>
          <cell r="W6">
            <v>3</v>
          </cell>
          <cell r="X6">
            <v>100</v>
          </cell>
          <cell r="Y6">
            <v>3</v>
          </cell>
          <cell r="Z6">
            <v>69</v>
          </cell>
          <cell r="AA6">
            <v>3</v>
          </cell>
          <cell r="AB6">
            <v>100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 t="str">
            <v>Présent</v>
          </cell>
          <cell r="BJ6">
            <v>3</v>
          </cell>
          <cell r="BM6">
            <v>6</v>
          </cell>
          <cell r="BN6">
            <v>2</v>
          </cell>
          <cell r="BO6">
            <v>0</v>
          </cell>
          <cell r="BP6">
            <v>2338</v>
          </cell>
        </row>
        <row r="7">
          <cell r="B7">
            <v>8</v>
          </cell>
          <cell r="C7" t="str">
            <v>HEBERT Mario</v>
          </cell>
          <cell r="D7">
            <v>7010849</v>
          </cell>
          <cell r="E7" t="str">
            <v>S</v>
          </cell>
          <cell r="F7" t="str">
            <v>LA7</v>
          </cell>
          <cell r="G7" t="str">
            <v>QC</v>
          </cell>
          <cell r="H7" t="str">
            <v>B</v>
          </cell>
          <cell r="I7">
            <v>2424</v>
          </cell>
          <cell r="J7">
            <v>18</v>
          </cell>
          <cell r="K7">
            <v>0</v>
          </cell>
          <cell r="L7">
            <v>251</v>
          </cell>
          <cell r="M7">
            <v>3</v>
          </cell>
          <cell r="N7">
            <v>100</v>
          </cell>
          <cell r="O7">
            <v>3</v>
          </cell>
          <cell r="P7">
            <v>61</v>
          </cell>
          <cell r="Q7">
            <v>3</v>
          </cell>
          <cell r="R7">
            <v>22</v>
          </cell>
          <cell r="S7">
            <v>1</v>
          </cell>
          <cell r="T7">
            <v>-1</v>
          </cell>
          <cell r="U7">
            <v>3</v>
          </cell>
          <cell r="V7">
            <v>58</v>
          </cell>
          <cell r="W7">
            <v>1</v>
          </cell>
          <cell r="X7">
            <v>-23</v>
          </cell>
          <cell r="Y7">
            <v>3</v>
          </cell>
          <cell r="Z7">
            <v>64</v>
          </cell>
          <cell r="AA7">
            <v>1</v>
          </cell>
          <cell r="AB7">
            <v>-30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 t="str">
            <v>Présent</v>
          </cell>
          <cell r="BJ7">
            <v>4</v>
          </cell>
          <cell r="BM7">
            <v>5</v>
          </cell>
          <cell r="BN7">
            <v>3</v>
          </cell>
          <cell r="BO7">
            <v>0</v>
          </cell>
          <cell r="BP7">
            <v>2424</v>
          </cell>
        </row>
        <row r="8">
          <cell r="B8">
            <v>12</v>
          </cell>
          <cell r="C8" t="str">
            <v>DEGUIRE André</v>
          </cell>
          <cell r="D8">
            <v>7013868</v>
          </cell>
          <cell r="E8" t="str">
            <v>V</v>
          </cell>
          <cell r="F8" t="str">
            <v>MCM</v>
          </cell>
          <cell r="G8" t="str">
            <v>QC</v>
          </cell>
          <cell r="H8" t="str">
            <v>B</v>
          </cell>
          <cell r="I8">
            <v>2288</v>
          </cell>
          <cell r="J8">
            <v>18</v>
          </cell>
          <cell r="K8">
            <v>0</v>
          </cell>
          <cell r="L8">
            <v>198</v>
          </cell>
          <cell r="M8">
            <v>3</v>
          </cell>
          <cell r="N8">
            <v>100</v>
          </cell>
          <cell r="O8">
            <v>1</v>
          </cell>
          <cell r="P8">
            <v>-67</v>
          </cell>
          <cell r="Q8">
            <v>1</v>
          </cell>
          <cell r="R8">
            <v>-10</v>
          </cell>
          <cell r="S8">
            <v>3</v>
          </cell>
          <cell r="T8">
            <v>52</v>
          </cell>
          <cell r="U8">
            <v>3</v>
          </cell>
          <cell r="V8">
            <v>100</v>
          </cell>
          <cell r="W8">
            <v>3</v>
          </cell>
          <cell r="X8">
            <v>23</v>
          </cell>
          <cell r="Y8">
            <v>3</v>
          </cell>
          <cell r="Z8">
            <v>100</v>
          </cell>
          <cell r="AA8">
            <v>1</v>
          </cell>
          <cell r="AB8">
            <v>-100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 t="str">
            <v>Présent</v>
          </cell>
          <cell r="BJ8">
            <v>5</v>
          </cell>
          <cell r="BM8">
            <v>5</v>
          </cell>
          <cell r="BN8">
            <v>3</v>
          </cell>
          <cell r="BO8">
            <v>0</v>
          </cell>
          <cell r="BP8">
            <v>2288</v>
          </cell>
        </row>
        <row r="9">
          <cell r="B9">
            <v>2</v>
          </cell>
          <cell r="C9" t="str">
            <v>PETITJEAN Daniel</v>
          </cell>
          <cell r="D9">
            <v>7036356</v>
          </cell>
          <cell r="E9" t="str">
            <v>S</v>
          </cell>
          <cell r="F9" t="str">
            <v>LOR</v>
          </cell>
          <cell r="G9" t="str">
            <v>QC</v>
          </cell>
          <cell r="H9" t="str">
            <v>A</v>
          </cell>
          <cell r="I9">
            <v>2735</v>
          </cell>
          <cell r="J9">
            <v>18</v>
          </cell>
          <cell r="K9">
            <v>0</v>
          </cell>
          <cell r="L9">
            <v>173</v>
          </cell>
          <cell r="M9">
            <v>3</v>
          </cell>
          <cell r="N9">
            <v>100</v>
          </cell>
          <cell r="O9">
            <v>3</v>
          </cell>
          <cell r="P9">
            <v>100</v>
          </cell>
          <cell r="Q9">
            <v>3</v>
          </cell>
          <cell r="R9">
            <v>85</v>
          </cell>
          <cell r="S9">
            <v>3</v>
          </cell>
          <cell r="T9">
            <v>1</v>
          </cell>
          <cell r="U9">
            <v>1</v>
          </cell>
          <cell r="V9">
            <v>-100</v>
          </cell>
          <cell r="W9">
            <v>1</v>
          </cell>
          <cell r="X9">
            <v>-27</v>
          </cell>
          <cell r="Y9">
            <v>3</v>
          </cell>
          <cell r="Z9">
            <v>85</v>
          </cell>
          <cell r="AA9">
            <v>1</v>
          </cell>
          <cell r="AB9">
            <v>-71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 t="str">
            <v>Présent</v>
          </cell>
          <cell r="BJ9">
            <v>6</v>
          </cell>
          <cell r="BM9">
            <v>5</v>
          </cell>
          <cell r="BN9">
            <v>3</v>
          </cell>
          <cell r="BO9">
            <v>0</v>
          </cell>
          <cell r="BP9">
            <v>2735</v>
          </cell>
        </row>
        <row r="10">
          <cell r="B10">
            <v>5</v>
          </cell>
          <cell r="C10" t="str">
            <v>PERRON Luc</v>
          </cell>
          <cell r="D10">
            <v>7007966</v>
          </cell>
          <cell r="E10" t="str">
            <v>S</v>
          </cell>
          <cell r="F10" t="str">
            <v>LCE</v>
          </cell>
          <cell r="G10" t="str">
            <v>QC</v>
          </cell>
          <cell r="H10" t="str">
            <v>A</v>
          </cell>
          <cell r="I10">
            <v>2503</v>
          </cell>
          <cell r="J10">
            <v>16</v>
          </cell>
          <cell r="K10">
            <v>0</v>
          </cell>
          <cell r="L10">
            <v>92</v>
          </cell>
          <cell r="M10">
            <v>3</v>
          </cell>
          <cell r="N10">
            <v>50</v>
          </cell>
          <cell r="O10">
            <v>3</v>
          </cell>
          <cell r="P10">
            <v>100</v>
          </cell>
          <cell r="Q10">
            <v>1</v>
          </cell>
          <cell r="R10">
            <v>-22</v>
          </cell>
          <cell r="S10">
            <v>3</v>
          </cell>
          <cell r="T10">
            <v>71</v>
          </cell>
          <cell r="U10">
            <v>3</v>
          </cell>
          <cell r="V10">
            <v>100</v>
          </cell>
          <cell r="W10">
            <v>1</v>
          </cell>
          <cell r="X10">
            <v>-100</v>
          </cell>
          <cell r="Y10">
            <v>1</v>
          </cell>
          <cell r="Z10">
            <v>-76</v>
          </cell>
          <cell r="AA10">
            <v>1</v>
          </cell>
          <cell r="AB10">
            <v>-31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 t="str">
            <v>Présent</v>
          </cell>
          <cell r="BJ10">
            <v>7</v>
          </cell>
          <cell r="BM10">
            <v>4</v>
          </cell>
          <cell r="BN10">
            <v>4</v>
          </cell>
          <cell r="BO10">
            <v>0</v>
          </cell>
          <cell r="BP10">
            <v>2503</v>
          </cell>
        </row>
        <row r="11">
          <cell r="B11">
            <v>9</v>
          </cell>
          <cell r="C11" t="str">
            <v>JOLIN Armel</v>
          </cell>
          <cell r="D11">
            <v>7044368</v>
          </cell>
          <cell r="E11" t="str">
            <v>E</v>
          </cell>
          <cell r="F11" t="str">
            <v>STB</v>
          </cell>
          <cell r="G11" t="str">
            <v>QC</v>
          </cell>
          <cell r="H11" t="str">
            <v>B</v>
          </cell>
          <cell r="I11">
            <v>2363</v>
          </cell>
          <cell r="J11">
            <v>16</v>
          </cell>
          <cell r="K11">
            <v>0</v>
          </cell>
          <cell r="L11">
            <v>10</v>
          </cell>
          <cell r="M11">
            <v>3</v>
          </cell>
          <cell r="N11">
            <v>74</v>
          </cell>
          <cell r="O11">
            <v>3</v>
          </cell>
          <cell r="P11">
            <v>18</v>
          </cell>
          <cell r="Q11">
            <v>1</v>
          </cell>
          <cell r="R11">
            <v>-47</v>
          </cell>
          <cell r="S11">
            <v>1</v>
          </cell>
          <cell r="T11">
            <v>-55</v>
          </cell>
          <cell r="U11">
            <v>3</v>
          </cell>
          <cell r="V11">
            <v>100</v>
          </cell>
          <cell r="W11">
            <v>3</v>
          </cell>
          <cell r="X11">
            <v>100</v>
          </cell>
          <cell r="Y11">
            <v>1</v>
          </cell>
          <cell r="Z11">
            <v>-85</v>
          </cell>
          <cell r="AA11">
            <v>1</v>
          </cell>
          <cell r="AB11">
            <v>-95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str">
            <v>Présent</v>
          </cell>
          <cell r="BJ11">
            <v>8</v>
          </cell>
          <cell r="BM11">
            <v>4</v>
          </cell>
          <cell r="BN11">
            <v>4</v>
          </cell>
          <cell r="BO11">
            <v>0</v>
          </cell>
          <cell r="BP11">
            <v>2363</v>
          </cell>
        </row>
        <row r="12">
          <cell r="B12">
            <v>4</v>
          </cell>
          <cell r="C12" t="str">
            <v>LACHANCE Jean-François</v>
          </cell>
          <cell r="D12">
            <v>7024078</v>
          </cell>
          <cell r="E12" t="str">
            <v>S</v>
          </cell>
          <cell r="F12" t="str">
            <v>MCM</v>
          </cell>
          <cell r="G12" t="str">
            <v>QC</v>
          </cell>
          <cell r="H12" t="str">
            <v>A</v>
          </cell>
          <cell r="I12">
            <v>2510</v>
          </cell>
          <cell r="J12">
            <v>16</v>
          </cell>
          <cell r="K12">
            <v>0</v>
          </cell>
          <cell r="L12">
            <v>-46</v>
          </cell>
          <cell r="M12">
            <v>3</v>
          </cell>
          <cell r="N12">
            <v>52</v>
          </cell>
          <cell r="O12">
            <v>1</v>
          </cell>
          <cell r="P12">
            <v>-40</v>
          </cell>
          <cell r="Q12">
            <v>3</v>
          </cell>
          <cell r="R12">
            <v>47</v>
          </cell>
          <cell r="S12">
            <v>1</v>
          </cell>
          <cell r="T12">
            <v>-88</v>
          </cell>
          <cell r="U12">
            <v>3</v>
          </cell>
          <cell r="V12">
            <v>45</v>
          </cell>
          <cell r="W12">
            <v>3</v>
          </cell>
          <cell r="X12">
            <v>100</v>
          </cell>
          <cell r="Y12">
            <v>1</v>
          </cell>
          <cell r="Z12">
            <v>-100</v>
          </cell>
          <cell r="AA12">
            <v>1</v>
          </cell>
          <cell r="AB12">
            <v>-62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str">
            <v>Présent</v>
          </cell>
          <cell r="BJ12">
            <v>9</v>
          </cell>
          <cell r="BM12">
            <v>4</v>
          </cell>
          <cell r="BN12">
            <v>4</v>
          </cell>
          <cell r="BO12">
            <v>0</v>
          </cell>
          <cell r="BP12">
            <v>2510</v>
          </cell>
        </row>
        <row r="13">
          <cell r="B13">
            <v>13</v>
          </cell>
          <cell r="C13" t="str">
            <v>CARON Serge</v>
          </cell>
          <cell r="D13">
            <v>7032439</v>
          </cell>
          <cell r="E13" t="str">
            <v>S</v>
          </cell>
          <cell r="F13" t="str">
            <v>CDE</v>
          </cell>
          <cell r="G13" t="str">
            <v>QC</v>
          </cell>
          <cell r="H13" t="str">
            <v>B</v>
          </cell>
          <cell r="I13">
            <v>2126</v>
          </cell>
          <cell r="J13">
            <v>16</v>
          </cell>
          <cell r="K13">
            <v>0</v>
          </cell>
          <cell r="L13">
            <v>-71</v>
          </cell>
          <cell r="M13">
            <v>1</v>
          </cell>
          <cell r="N13">
            <v>-100</v>
          </cell>
          <cell r="O13">
            <v>1</v>
          </cell>
          <cell r="P13">
            <v>-100</v>
          </cell>
          <cell r="Q13">
            <v>3</v>
          </cell>
          <cell r="R13">
            <v>50</v>
          </cell>
          <cell r="S13">
            <v>1</v>
          </cell>
          <cell r="T13">
            <v>-52</v>
          </cell>
          <cell r="U13">
            <v>3</v>
          </cell>
          <cell r="V13">
            <v>100</v>
          </cell>
          <cell r="W13">
            <v>1</v>
          </cell>
          <cell r="X13">
            <v>-100</v>
          </cell>
          <cell r="Y13">
            <v>3</v>
          </cell>
          <cell r="Z13">
            <v>100</v>
          </cell>
          <cell r="AA13">
            <v>3</v>
          </cell>
          <cell r="AB13">
            <v>31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str">
            <v>Présent</v>
          </cell>
          <cell r="BJ13">
            <v>10</v>
          </cell>
          <cell r="BM13">
            <v>4</v>
          </cell>
          <cell r="BN13">
            <v>4</v>
          </cell>
          <cell r="BO13">
            <v>0</v>
          </cell>
          <cell r="BP13">
            <v>2126</v>
          </cell>
        </row>
        <row r="14">
          <cell r="B14">
            <v>15</v>
          </cell>
          <cell r="C14" t="str">
            <v>DESJARDINS Monique</v>
          </cell>
          <cell r="D14">
            <v>7031431</v>
          </cell>
          <cell r="E14" t="str">
            <v>S</v>
          </cell>
          <cell r="F14" t="str">
            <v>CDE</v>
          </cell>
          <cell r="G14" t="str">
            <v>QC</v>
          </cell>
          <cell r="H14" t="str">
            <v>B</v>
          </cell>
          <cell r="I14">
            <v>1970</v>
          </cell>
          <cell r="J14">
            <v>16</v>
          </cell>
          <cell r="K14">
            <v>0</v>
          </cell>
          <cell r="L14">
            <v>-86</v>
          </cell>
          <cell r="M14">
            <v>1</v>
          </cell>
          <cell r="N14">
            <v>-52</v>
          </cell>
          <cell r="O14">
            <v>3</v>
          </cell>
          <cell r="P14">
            <v>42</v>
          </cell>
          <cell r="Q14">
            <v>3</v>
          </cell>
          <cell r="R14">
            <v>100</v>
          </cell>
          <cell r="S14">
            <v>3</v>
          </cell>
          <cell r="T14">
            <v>55</v>
          </cell>
          <cell r="U14">
            <v>1</v>
          </cell>
          <cell r="V14">
            <v>-100</v>
          </cell>
          <cell r="W14">
            <v>1</v>
          </cell>
          <cell r="X14">
            <v>-100</v>
          </cell>
          <cell r="Y14">
            <v>1</v>
          </cell>
          <cell r="Z14">
            <v>-100</v>
          </cell>
          <cell r="AA14">
            <v>3</v>
          </cell>
          <cell r="AB14">
            <v>69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str">
            <v>Présent</v>
          </cell>
          <cell r="BJ14">
            <v>11</v>
          </cell>
          <cell r="BM14">
            <v>4</v>
          </cell>
          <cell r="BN14">
            <v>4</v>
          </cell>
          <cell r="BO14">
            <v>0</v>
          </cell>
          <cell r="BP14">
            <v>1970</v>
          </cell>
        </row>
        <row r="15">
          <cell r="B15">
            <v>11</v>
          </cell>
          <cell r="C15" t="str">
            <v>BRIAND Yvan</v>
          </cell>
          <cell r="D15">
            <v>7006304</v>
          </cell>
          <cell r="E15" t="str">
            <v>S</v>
          </cell>
          <cell r="F15" t="str">
            <v>LAU</v>
          </cell>
          <cell r="G15" t="str">
            <v>QC</v>
          </cell>
          <cell r="H15" t="str">
            <v>B</v>
          </cell>
          <cell r="I15">
            <v>2291</v>
          </cell>
          <cell r="J15">
            <v>14</v>
          </cell>
          <cell r="K15">
            <v>0</v>
          </cell>
          <cell r="L15">
            <v>-131</v>
          </cell>
          <cell r="M15">
            <v>1</v>
          </cell>
          <cell r="N15">
            <v>-100</v>
          </cell>
          <cell r="O15">
            <v>1</v>
          </cell>
          <cell r="P15">
            <v>-100</v>
          </cell>
          <cell r="Q15">
            <v>1</v>
          </cell>
          <cell r="R15">
            <v>-85</v>
          </cell>
          <cell r="S15">
            <v>3</v>
          </cell>
          <cell r="T15">
            <v>100</v>
          </cell>
          <cell r="U15">
            <v>1</v>
          </cell>
          <cell r="V15">
            <v>-72</v>
          </cell>
          <cell r="W15">
            <v>3</v>
          </cell>
          <cell r="X15">
            <v>100</v>
          </cell>
          <cell r="Y15">
            <v>1</v>
          </cell>
          <cell r="Z15">
            <v>-69</v>
          </cell>
          <cell r="AA15">
            <v>3</v>
          </cell>
          <cell r="AB15">
            <v>95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str">
            <v>Présent</v>
          </cell>
          <cell r="BJ15">
            <v>12</v>
          </cell>
          <cell r="BM15">
            <v>3</v>
          </cell>
          <cell r="BN15">
            <v>5</v>
          </cell>
          <cell r="BO15">
            <v>0</v>
          </cell>
          <cell r="BP15">
            <v>2291</v>
          </cell>
        </row>
        <row r="16">
          <cell r="B16">
            <v>7</v>
          </cell>
          <cell r="C16" t="str">
            <v>DESJARDINS Denis</v>
          </cell>
          <cell r="D16">
            <v>7011409</v>
          </cell>
          <cell r="E16" t="str">
            <v>S</v>
          </cell>
          <cell r="F16" t="str">
            <v>OUT</v>
          </cell>
          <cell r="G16" t="str">
            <v>QC</v>
          </cell>
          <cell r="H16" t="str">
            <v>B</v>
          </cell>
          <cell r="I16">
            <v>2431</v>
          </cell>
          <cell r="J16">
            <v>14</v>
          </cell>
          <cell r="K16">
            <v>0</v>
          </cell>
          <cell r="L16">
            <v>-171</v>
          </cell>
          <cell r="M16">
            <v>1</v>
          </cell>
          <cell r="N16">
            <v>-100</v>
          </cell>
          <cell r="O16">
            <v>3</v>
          </cell>
          <cell r="P16">
            <v>96</v>
          </cell>
          <cell r="Q16">
            <v>1</v>
          </cell>
          <cell r="R16">
            <v>-100</v>
          </cell>
          <cell r="S16">
            <v>1</v>
          </cell>
          <cell r="T16">
            <v>-3</v>
          </cell>
          <cell r="U16">
            <v>1</v>
          </cell>
          <cell r="V16">
            <v>-100</v>
          </cell>
          <cell r="W16">
            <v>1</v>
          </cell>
          <cell r="X16">
            <v>-100</v>
          </cell>
          <cell r="Y16">
            <v>3</v>
          </cell>
          <cell r="Z16">
            <v>74</v>
          </cell>
          <cell r="AA16">
            <v>3</v>
          </cell>
          <cell r="AB16">
            <v>62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 t="str">
            <v>Présent</v>
          </cell>
          <cell r="BJ16">
            <v>13</v>
          </cell>
          <cell r="BM16">
            <v>3</v>
          </cell>
          <cell r="BN16">
            <v>5</v>
          </cell>
          <cell r="BO16">
            <v>0</v>
          </cell>
          <cell r="BP16">
            <v>2431</v>
          </cell>
        </row>
        <row r="17">
          <cell r="B17">
            <v>14</v>
          </cell>
          <cell r="C17" t="str">
            <v>AUCLAIR Jean-Pierre</v>
          </cell>
          <cell r="D17">
            <v>7022251</v>
          </cell>
          <cell r="E17" t="str">
            <v>S</v>
          </cell>
          <cell r="F17" t="str">
            <v>LMP</v>
          </cell>
          <cell r="G17" t="str">
            <v>QC</v>
          </cell>
          <cell r="H17" t="str">
            <v>B</v>
          </cell>
          <cell r="I17">
            <v>2016</v>
          </cell>
          <cell r="J17">
            <v>13</v>
          </cell>
          <cell r="K17">
            <v>0</v>
          </cell>
          <cell r="L17">
            <v>-232</v>
          </cell>
          <cell r="M17">
            <v>0</v>
          </cell>
          <cell r="N17">
            <v>-100</v>
          </cell>
          <cell r="O17">
            <v>1</v>
          </cell>
          <cell r="P17">
            <v>-100</v>
          </cell>
          <cell r="Q17">
            <v>3</v>
          </cell>
          <cell r="R17">
            <v>100</v>
          </cell>
          <cell r="S17">
            <v>1</v>
          </cell>
          <cell r="T17">
            <v>-100</v>
          </cell>
          <cell r="U17">
            <v>1</v>
          </cell>
          <cell r="V17">
            <v>-58</v>
          </cell>
          <cell r="W17">
            <v>3</v>
          </cell>
          <cell r="X17">
            <v>71</v>
          </cell>
          <cell r="Y17">
            <v>1</v>
          </cell>
          <cell r="Z17">
            <v>-73</v>
          </cell>
          <cell r="AA17">
            <v>3</v>
          </cell>
          <cell r="AB17">
            <v>28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 t="str">
            <v>Présent</v>
          </cell>
          <cell r="BJ17">
            <v>14</v>
          </cell>
          <cell r="BM17">
            <v>3</v>
          </cell>
          <cell r="BN17">
            <v>5</v>
          </cell>
          <cell r="BO17">
            <v>0</v>
          </cell>
          <cell r="BP17">
            <v>2016</v>
          </cell>
        </row>
        <row r="18">
          <cell r="B18">
            <v>3</v>
          </cell>
          <cell r="C18" t="str">
            <v>GERMONT David</v>
          </cell>
          <cell r="D18">
            <v>7026796</v>
          </cell>
          <cell r="E18" t="str">
            <v>S</v>
          </cell>
          <cell r="F18" t="str">
            <v>LA7</v>
          </cell>
          <cell r="G18" t="str">
            <v>QC</v>
          </cell>
          <cell r="H18" t="str">
            <v>A</v>
          </cell>
          <cell r="I18">
            <v>2533</v>
          </cell>
          <cell r="J18">
            <v>12</v>
          </cell>
          <cell r="K18">
            <v>0</v>
          </cell>
          <cell r="L18">
            <v>-168</v>
          </cell>
          <cell r="M18">
            <v>3</v>
          </cell>
          <cell r="N18">
            <v>77</v>
          </cell>
          <cell r="O18">
            <v>1</v>
          </cell>
          <cell r="P18">
            <v>-42</v>
          </cell>
          <cell r="Q18">
            <v>1</v>
          </cell>
          <cell r="R18">
            <v>-36</v>
          </cell>
          <cell r="S18">
            <v>3</v>
          </cell>
          <cell r="T18">
            <v>55</v>
          </cell>
          <cell r="U18">
            <v>1</v>
          </cell>
          <cell r="V18">
            <v>-45</v>
          </cell>
          <cell r="W18">
            <v>1</v>
          </cell>
          <cell r="X18">
            <v>-71</v>
          </cell>
          <cell r="Y18">
            <v>1</v>
          </cell>
          <cell r="Z18">
            <v>-74</v>
          </cell>
          <cell r="AA18">
            <v>1</v>
          </cell>
          <cell r="AB18">
            <v>-32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str">
            <v>Présent</v>
          </cell>
          <cell r="BJ18">
            <v>15</v>
          </cell>
          <cell r="BM18">
            <v>2</v>
          </cell>
          <cell r="BN18">
            <v>6</v>
          </cell>
          <cell r="BO18">
            <v>0</v>
          </cell>
          <cell r="BP18">
            <v>2533</v>
          </cell>
        </row>
        <row r="19">
          <cell r="B19">
            <v>16</v>
          </cell>
          <cell r="C19" t="str">
            <v>COUTURE Guy</v>
          </cell>
          <cell r="D19">
            <v>7031868</v>
          </cell>
          <cell r="E19" t="str">
            <v>S</v>
          </cell>
          <cell r="F19" t="str">
            <v>MCM</v>
          </cell>
          <cell r="G19" t="str">
            <v>QC</v>
          </cell>
          <cell r="H19" t="str">
            <v>C</v>
          </cell>
          <cell r="I19">
            <v>1650</v>
          </cell>
          <cell r="J19">
            <v>12</v>
          </cell>
          <cell r="K19">
            <v>0</v>
          </cell>
          <cell r="L19">
            <v>-217</v>
          </cell>
          <cell r="M19">
            <v>1</v>
          </cell>
          <cell r="N19">
            <v>-77</v>
          </cell>
          <cell r="O19">
            <v>1</v>
          </cell>
          <cell r="P19">
            <v>-18</v>
          </cell>
          <cell r="Q19">
            <v>1</v>
          </cell>
          <cell r="R19">
            <v>-100</v>
          </cell>
          <cell r="S19">
            <v>3</v>
          </cell>
          <cell r="T19">
            <v>88</v>
          </cell>
          <cell r="U19">
            <v>1</v>
          </cell>
          <cell r="V19">
            <v>-100</v>
          </cell>
          <cell r="W19">
            <v>1</v>
          </cell>
          <cell r="X19">
            <v>-55</v>
          </cell>
          <cell r="Y19">
            <v>3</v>
          </cell>
          <cell r="Z19">
            <v>73</v>
          </cell>
          <cell r="AA19">
            <v>1</v>
          </cell>
          <cell r="AB19">
            <v>-28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str">
            <v>Présent</v>
          </cell>
          <cell r="BJ19">
            <v>16</v>
          </cell>
          <cell r="BM19">
            <v>2</v>
          </cell>
          <cell r="BN19">
            <v>6</v>
          </cell>
          <cell r="BO19">
            <v>0</v>
          </cell>
          <cell r="BP19">
            <v>1615</v>
          </cell>
        </row>
        <row r="20">
          <cell r="B20">
            <v>17</v>
          </cell>
          <cell r="C20" t="str">
            <v>MARCOTTE Simon</v>
          </cell>
          <cell r="D20">
            <v>7019309</v>
          </cell>
          <cell r="E20" t="str">
            <v>S</v>
          </cell>
          <cell r="F20" t="str">
            <v>LLC</v>
          </cell>
          <cell r="G20" t="str">
            <v>QC</v>
          </cell>
          <cell r="H20" t="str">
            <v>C</v>
          </cell>
          <cell r="I20">
            <v>1648</v>
          </cell>
          <cell r="J20">
            <v>12</v>
          </cell>
          <cell r="K20">
            <v>0</v>
          </cell>
          <cell r="L20">
            <v>-392</v>
          </cell>
          <cell r="M20">
            <v>1</v>
          </cell>
          <cell r="N20">
            <v>-100</v>
          </cell>
          <cell r="O20">
            <v>1</v>
          </cell>
          <cell r="P20">
            <v>-61</v>
          </cell>
          <cell r="Q20">
            <v>1</v>
          </cell>
          <cell r="R20">
            <v>-100</v>
          </cell>
          <cell r="S20">
            <v>1</v>
          </cell>
          <cell r="T20">
            <v>-71</v>
          </cell>
          <cell r="U20">
            <v>3</v>
          </cell>
          <cell r="V20">
            <v>72</v>
          </cell>
          <cell r="W20">
            <v>1</v>
          </cell>
          <cell r="X20">
            <v>-100</v>
          </cell>
          <cell r="Y20">
            <v>1</v>
          </cell>
          <cell r="Z20">
            <v>-64</v>
          </cell>
          <cell r="AA20">
            <v>3</v>
          </cell>
          <cell r="AB20">
            <v>32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str">
            <v>Présent</v>
          </cell>
          <cell r="BJ20">
            <v>17</v>
          </cell>
          <cell r="BM20">
            <v>2</v>
          </cell>
          <cell r="BN20">
            <v>6</v>
          </cell>
          <cell r="BO20">
            <v>0</v>
          </cell>
          <cell r="BP20">
            <v>1648</v>
          </cell>
        </row>
        <row r="21">
          <cell r="B21">
            <v>18</v>
          </cell>
          <cell r="C21" t="str">
            <v>DUGAS Linda</v>
          </cell>
          <cell r="D21">
            <v>7044684</v>
          </cell>
          <cell r="E21" t="str">
            <v>S</v>
          </cell>
          <cell r="F21" t="str">
            <v>CDE</v>
          </cell>
          <cell r="G21" t="str">
            <v>QC</v>
          </cell>
          <cell r="H21" t="str">
            <v>C</v>
          </cell>
          <cell r="I21">
            <v>1626</v>
          </cell>
          <cell r="J21">
            <v>12</v>
          </cell>
          <cell r="K21">
            <v>0</v>
          </cell>
          <cell r="L21">
            <v>-396</v>
          </cell>
          <cell r="M21">
            <v>1</v>
          </cell>
          <cell r="N21">
            <v>-100</v>
          </cell>
          <cell r="O21">
            <v>1</v>
          </cell>
          <cell r="P21">
            <v>-96</v>
          </cell>
          <cell r="Q21">
            <v>1</v>
          </cell>
          <cell r="R21">
            <v>-50</v>
          </cell>
          <cell r="S21">
            <v>1</v>
          </cell>
          <cell r="T21">
            <v>-100</v>
          </cell>
          <cell r="U21">
            <v>1</v>
          </cell>
          <cell r="V21">
            <v>-100</v>
          </cell>
          <cell r="W21">
            <v>3</v>
          </cell>
          <cell r="X21">
            <v>55</v>
          </cell>
          <cell r="Y21">
            <v>3</v>
          </cell>
          <cell r="Z21">
            <v>64</v>
          </cell>
          <cell r="AA21">
            <v>1</v>
          </cell>
          <cell r="AB21">
            <v>-69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 t="str">
            <v>Présent</v>
          </cell>
          <cell r="BJ21">
            <v>18</v>
          </cell>
          <cell r="BM21">
            <v>2</v>
          </cell>
          <cell r="BN21">
            <v>6</v>
          </cell>
          <cell r="BO21">
            <v>0</v>
          </cell>
          <cell r="BP21">
            <v>1626</v>
          </cell>
        </row>
      </sheetData>
      <sheetData sheetId="58">
        <row r="2">
          <cell r="B2" t="str">
            <v>Nom Prénom</v>
          </cell>
          <cell r="C2" t="str">
            <v>n°lic.</v>
          </cell>
          <cell r="D2" t="str">
            <v>Catég
Age</v>
          </cell>
          <cell r="E2" t="str">
            <v>Club</v>
          </cell>
          <cell r="F2" t="str">
            <v>Fédé</v>
          </cell>
          <cell r="G2" t="str">
            <v>Série</v>
          </cell>
          <cell r="H2" t="str">
            <v>Ancienne
cote</v>
          </cell>
          <cell r="I2" t="str">
            <v>Cli</v>
          </cell>
          <cell r="J2" t="str">
            <v>Nom Prénom</v>
          </cell>
          <cell r="K2" t="str">
            <v>n°lic.</v>
          </cell>
          <cell r="L2" t="str">
            <v>Catégorie
Age</v>
          </cell>
          <cell r="M2" t="str">
            <v>Club</v>
          </cell>
          <cell r="N2" t="str">
            <v>Pays</v>
          </cell>
          <cell r="O2" t="str">
            <v>Série</v>
          </cell>
          <cell r="P2" t="str">
            <v>Cote</v>
          </cell>
          <cell r="Q2" t="str">
            <v>B
Bonus</v>
          </cell>
          <cell r="R2" t="str">
            <v>PE
Pt Expér</v>
          </cell>
          <cell r="S2" t="str">
            <v>PJ
Pt de Jeu</v>
          </cell>
          <cell r="T2" t="str">
            <v>B+PE+PJ
Pts</v>
          </cell>
          <cell r="U2" t="str">
            <v>Nouvelle
cote</v>
          </cell>
          <cell r="V2" t="str">
            <v>Nouvelle
série</v>
          </cell>
          <cell r="W2" t="str">
            <v>Cote origine</v>
          </cell>
        </row>
        <row r="3">
          <cell r="B3" t="str">
            <v>FORTIN Guillaume</v>
          </cell>
          <cell r="C3">
            <v>7007911</v>
          </cell>
          <cell r="D3" t="str">
            <v>S</v>
          </cell>
          <cell r="E3" t="str">
            <v>BOU</v>
          </cell>
          <cell r="F3" t="str">
            <v>QC</v>
          </cell>
          <cell r="G3" t="str">
            <v>A</v>
          </cell>
          <cell r="H3">
            <v>2486</v>
          </cell>
          <cell r="I3">
            <v>1</v>
          </cell>
          <cell r="J3" t="str">
            <v>HUOT Edouard</v>
          </cell>
          <cell r="K3">
            <v>2001337</v>
          </cell>
          <cell r="L3" t="str">
            <v>S</v>
          </cell>
          <cell r="M3" t="str">
            <v>OUT</v>
          </cell>
          <cell r="N3" t="str">
            <v>QC</v>
          </cell>
          <cell r="O3" t="str">
            <v>J</v>
          </cell>
          <cell r="P3">
            <v>3394</v>
          </cell>
          <cell r="Q3">
            <v>150</v>
          </cell>
          <cell r="R3">
            <v>18</v>
          </cell>
          <cell r="S3">
            <v>298</v>
          </cell>
          <cell r="T3">
            <v>466</v>
          </cell>
          <cell r="U3">
            <v>2952</v>
          </cell>
          <cell r="V3" t="str">
            <v>A</v>
          </cell>
          <cell r="W3">
            <v>2486</v>
          </cell>
          <cell r="X3">
            <v>1</v>
          </cell>
        </row>
        <row r="4">
          <cell r="B4" t="str">
            <v>HUOT Edouard</v>
          </cell>
          <cell r="C4">
            <v>2001337</v>
          </cell>
          <cell r="D4" t="str">
            <v>S</v>
          </cell>
          <cell r="E4" t="str">
            <v>OUT</v>
          </cell>
          <cell r="F4" t="str">
            <v>QC</v>
          </cell>
          <cell r="G4" t="str">
            <v>J</v>
          </cell>
          <cell r="H4">
            <v>3394</v>
          </cell>
          <cell r="I4">
            <v>2</v>
          </cell>
          <cell r="J4" t="str">
            <v>PETITJEAN Daniel</v>
          </cell>
          <cell r="K4">
            <v>7036356</v>
          </cell>
          <cell r="L4" t="str">
            <v>S</v>
          </cell>
          <cell r="M4" t="str">
            <v>LOR</v>
          </cell>
          <cell r="N4" t="str">
            <v>QC</v>
          </cell>
          <cell r="O4" t="str">
            <v>A</v>
          </cell>
          <cell r="P4">
            <v>2735</v>
          </cell>
          <cell r="Q4">
            <v>75</v>
          </cell>
          <cell r="R4">
            <v>17</v>
          </cell>
          <cell r="S4">
            <v>-149</v>
          </cell>
          <cell r="T4">
            <v>-57</v>
          </cell>
          <cell r="U4">
            <v>3337</v>
          </cell>
          <cell r="V4" t="str">
            <v>J</v>
          </cell>
          <cell r="W4">
            <v>3394</v>
          </cell>
          <cell r="X4">
            <v>2</v>
          </cell>
        </row>
        <row r="5">
          <cell r="B5" t="str">
            <v>DAIGLE Jean</v>
          </cell>
          <cell r="C5">
            <v>7001579</v>
          </cell>
          <cell r="D5" t="str">
            <v>V</v>
          </cell>
          <cell r="E5" t="str">
            <v>OUT</v>
          </cell>
          <cell r="F5" t="str">
            <v>QC</v>
          </cell>
          <cell r="G5" t="str">
            <v>B</v>
          </cell>
          <cell r="H5">
            <v>2338</v>
          </cell>
          <cell r="I5">
            <v>3</v>
          </cell>
          <cell r="J5" t="str">
            <v>GERMONT David</v>
          </cell>
          <cell r="K5">
            <v>7026796</v>
          </cell>
          <cell r="L5" t="str">
            <v>S</v>
          </cell>
          <cell r="M5" t="str">
            <v>LA7</v>
          </cell>
          <cell r="N5" t="str">
            <v>QC</v>
          </cell>
          <cell r="O5" t="str">
            <v>A</v>
          </cell>
          <cell r="P5">
            <v>2533</v>
          </cell>
          <cell r="Q5">
            <v>30</v>
          </cell>
          <cell r="R5">
            <v>16</v>
          </cell>
          <cell r="S5">
            <v>130</v>
          </cell>
          <cell r="T5">
            <v>176</v>
          </cell>
          <cell r="U5">
            <v>2514</v>
          </cell>
          <cell r="V5" t="str">
            <v>A</v>
          </cell>
          <cell r="W5">
            <v>2338</v>
          </cell>
          <cell r="X5">
            <v>3</v>
          </cell>
        </row>
        <row r="6">
          <cell r="B6" t="str">
            <v>HEBERT Mario</v>
          </cell>
          <cell r="C6">
            <v>7010849</v>
          </cell>
          <cell r="D6" t="str">
            <v>S</v>
          </cell>
          <cell r="E6" t="str">
            <v>LA7</v>
          </cell>
          <cell r="F6" t="str">
            <v>QC</v>
          </cell>
          <cell r="G6" t="str">
            <v>B</v>
          </cell>
          <cell r="H6">
            <v>2424</v>
          </cell>
          <cell r="I6">
            <v>4</v>
          </cell>
          <cell r="J6" t="str">
            <v>LACHANCE Jean-François</v>
          </cell>
          <cell r="K6">
            <v>7024078</v>
          </cell>
          <cell r="L6" t="str">
            <v>S</v>
          </cell>
          <cell r="M6" t="str">
            <v>MCM</v>
          </cell>
          <cell r="N6" t="str">
            <v>QC</v>
          </cell>
          <cell r="O6" t="str">
            <v>A</v>
          </cell>
          <cell r="P6">
            <v>2510</v>
          </cell>
          <cell r="Q6">
            <v>15</v>
          </cell>
          <cell r="R6">
            <v>15</v>
          </cell>
          <cell r="S6">
            <v>57</v>
          </cell>
          <cell r="T6">
            <v>87</v>
          </cell>
          <cell r="U6">
            <v>2511</v>
          </cell>
          <cell r="V6" t="str">
            <v>A</v>
          </cell>
          <cell r="W6">
            <v>2424</v>
          </cell>
          <cell r="X6">
            <v>4</v>
          </cell>
        </row>
        <row r="7">
          <cell r="B7" t="str">
            <v>DEGUIRE André</v>
          </cell>
          <cell r="C7">
            <v>7013868</v>
          </cell>
          <cell r="D7" t="str">
            <v>V</v>
          </cell>
          <cell r="E7" t="str">
            <v>MCM</v>
          </cell>
          <cell r="F7" t="str">
            <v>QC</v>
          </cell>
          <cell r="G7" t="str">
            <v>B</v>
          </cell>
          <cell r="H7">
            <v>2288</v>
          </cell>
          <cell r="I7">
            <v>5</v>
          </cell>
          <cell r="J7" t="str">
            <v>PERRON Luc</v>
          </cell>
          <cell r="K7">
            <v>7007966</v>
          </cell>
          <cell r="L7" t="str">
            <v>S</v>
          </cell>
          <cell r="M7" t="str">
            <v>LCE</v>
          </cell>
          <cell r="N7" t="str">
            <v>QC</v>
          </cell>
          <cell r="O7" t="str">
            <v>A</v>
          </cell>
          <cell r="P7">
            <v>2503</v>
          </cell>
          <cell r="R7">
            <v>14</v>
          </cell>
          <cell r="S7">
            <v>143</v>
          </cell>
          <cell r="T7">
            <v>157</v>
          </cell>
          <cell r="U7">
            <v>2445</v>
          </cell>
          <cell r="V7" t="str">
            <v>B</v>
          </cell>
          <cell r="W7">
            <v>2288</v>
          </cell>
          <cell r="X7">
            <v>5</v>
          </cell>
        </row>
        <row r="8">
          <cell r="B8" t="str">
            <v>PETITJEAN Daniel</v>
          </cell>
          <cell r="C8">
            <v>7036356</v>
          </cell>
          <cell r="D8" t="str">
            <v>S</v>
          </cell>
          <cell r="E8" t="str">
            <v>LOR</v>
          </cell>
          <cell r="F8" t="str">
            <v>QC</v>
          </cell>
          <cell r="G8" t="str">
            <v>A</v>
          </cell>
          <cell r="H8">
            <v>2735</v>
          </cell>
          <cell r="I8">
            <v>6</v>
          </cell>
          <cell r="J8" t="str">
            <v>FORTIN Guillaume</v>
          </cell>
          <cell r="K8">
            <v>7007911</v>
          </cell>
          <cell r="L8" t="str">
            <v>S</v>
          </cell>
          <cell r="M8" t="str">
            <v>BOU</v>
          </cell>
          <cell r="N8" t="str">
            <v>QC</v>
          </cell>
          <cell r="O8" t="str">
            <v>A</v>
          </cell>
          <cell r="P8">
            <v>2486</v>
          </cell>
          <cell r="R8">
            <v>13</v>
          </cell>
          <cell r="S8">
            <v>-83</v>
          </cell>
          <cell r="T8">
            <v>-70</v>
          </cell>
          <cell r="U8">
            <v>2665</v>
          </cell>
          <cell r="V8" t="str">
            <v>A</v>
          </cell>
          <cell r="W8">
            <v>2735</v>
          </cell>
          <cell r="X8">
            <v>6</v>
          </cell>
        </row>
        <row r="9">
          <cell r="B9" t="str">
            <v>PERRON Luc</v>
          </cell>
          <cell r="C9">
            <v>7007966</v>
          </cell>
          <cell r="D9" t="str">
            <v>S</v>
          </cell>
          <cell r="E9" t="str">
            <v>LCE</v>
          </cell>
          <cell r="F9" t="str">
            <v>QC</v>
          </cell>
          <cell r="G9" t="str">
            <v>A</v>
          </cell>
          <cell r="H9">
            <v>2503</v>
          </cell>
          <cell r="I9">
            <v>7</v>
          </cell>
          <cell r="J9" t="str">
            <v>DESJARDINS Denis</v>
          </cell>
          <cell r="K9">
            <v>7011409</v>
          </cell>
          <cell r="L9" t="str">
            <v>S</v>
          </cell>
          <cell r="M9" t="str">
            <v>OUT</v>
          </cell>
          <cell r="N9" t="str">
            <v>QC</v>
          </cell>
          <cell r="O9" t="str">
            <v>B</v>
          </cell>
          <cell r="P9">
            <v>2431</v>
          </cell>
          <cell r="R9">
            <v>12</v>
          </cell>
          <cell r="S9">
            <v>-24</v>
          </cell>
          <cell r="T9">
            <v>-12</v>
          </cell>
          <cell r="U9">
            <v>2491</v>
          </cell>
          <cell r="V9" t="str">
            <v>A</v>
          </cell>
          <cell r="W9">
            <v>2503</v>
          </cell>
          <cell r="X9">
            <v>7</v>
          </cell>
        </row>
        <row r="10">
          <cell r="B10" t="str">
            <v>JOLIN Armel</v>
          </cell>
          <cell r="C10">
            <v>7044368</v>
          </cell>
          <cell r="D10" t="str">
            <v>E</v>
          </cell>
          <cell r="E10" t="str">
            <v>STB</v>
          </cell>
          <cell r="F10" t="str">
            <v>QC</v>
          </cell>
          <cell r="G10" t="str">
            <v>B</v>
          </cell>
          <cell r="H10">
            <v>2363</v>
          </cell>
          <cell r="I10">
            <v>8</v>
          </cell>
          <cell r="J10" t="str">
            <v>HEBERT Mario</v>
          </cell>
          <cell r="K10">
            <v>7010849</v>
          </cell>
          <cell r="L10" t="str">
            <v>S</v>
          </cell>
          <cell r="M10" t="str">
            <v>LA7</v>
          </cell>
          <cell r="N10" t="str">
            <v>QC</v>
          </cell>
          <cell r="O10" t="str">
            <v>B</v>
          </cell>
          <cell r="P10">
            <v>2424</v>
          </cell>
          <cell r="R10">
            <v>11</v>
          </cell>
          <cell r="S10">
            <v>40</v>
          </cell>
          <cell r="T10">
            <v>51</v>
          </cell>
          <cell r="U10">
            <v>2414</v>
          </cell>
          <cell r="V10" t="str">
            <v>B</v>
          </cell>
          <cell r="W10">
            <v>2363</v>
          </cell>
          <cell r="X10">
            <v>8</v>
          </cell>
        </row>
        <row r="11">
          <cell r="B11" t="str">
            <v>LACHANCE Jean-François</v>
          </cell>
          <cell r="C11">
            <v>7024078</v>
          </cell>
          <cell r="D11" t="str">
            <v>S</v>
          </cell>
          <cell r="E11" t="str">
            <v>MCM</v>
          </cell>
          <cell r="F11" t="str">
            <v>QC</v>
          </cell>
          <cell r="G11" t="str">
            <v>A</v>
          </cell>
          <cell r="H11">
            <v>2510</v>
          </cell>
          <cell r="I11">
            <v>9</v>
          </cell>
          <cell r="J11" t="str">
            <v>JOLIN Armel</v>
          </cell>
          <cell r="K11">
            <v>7044368</v>
          </cell>
          <cell r="L11" t="str">
            <v>E</v>
          </cell>
          <cell r="M11" t="str">
            <v>STB</v>
          </cell>
          <cell r="N11" t="str">
            <v>QC</v>
          </cell>
          <cell r="O11" t="str">
            <v>B</v>
          </cell>
          <cell r="P11">
            <v>2363</v>
          </cell>
          <cell r="R11">
            <v>10</v>
          </cell>
          <cell r="S11">
            <v>-49</v>
          </cell>
          <cell r="T11">
            <v>-39</v>
          </cell>
          <cell r="U11">
            <v>2471</v>
          </cell>
          <cell r="V11" t="str">
            <v>A</v>
          </cell>
          <cell r="W11">
            <v>2510</v>
          </cell>
          <cell r="X11">
            <v>9</v>
          </cell>
        </row>
        <row r="12">
          <cell r="B12" t="str">
            <v>CARON Serge</v>
          </cell>
          <cell r="C12">
            <v>7032439</v>
          </cell>
          <cell r="D12" t="str">
            <v>S</v>
          </cell>
          <cell r="E12" t="str">
            <v>CDE</v>
          </cell>
          <cell r="F12" t="str">
            <v>QC</v>
          </cell>
          <cell r="G12" t="str">
            <v>B</v>
          </cell>
          <cell r="H12">
            <v>2126</v>
          </cell>
          <cell r="I12">
            <v>10</v>
          </cell>
          <cell r="J12" t="str">
            <v>DAIGLE Jean</v>
          </cell>
          <cell r="K12">
            <v>7001579</v>
          </cell>
          <cell r="L12" t="str">
            <v>V</v>
          </cell>
          <cell r="M12" t="str">
            <v>OUT</v>
          </cell>
          <cell r="N12" t="str">
            <v>QC</v>
          </cell>
          <cell r="O12" t="str">
            <v>B</v>
          </cell>
          <cell r="P12">
            <v>2338</v>
          </cell>
          <cell r="R12">
            <v>9</v>
          </cell>
          <cell r="S12">
            <v>141</v>
          </cell>
          <cell r="T12">
            <v>150</v>
          </cell>
          <cell r="U12">
            <v>2276</v>
          </cell>
          <cell r="V12" t="str">
            <v>B</v>
          </cell>
          <cell r="W12">
            <v>2126</v>
          </cell>
          <cell r="X12">
            <v>10</v>
          </cell>
        </row>
        <row r="13">
          <cell r="B13" t="str">
            <v>DESJARDINS Monique</v>
          </cell>
          <cell r="C13">
            <v>7031431</v>
          </cell>
          <cell r="D13" t="str">
            <v>S</v>
          </cell>
          <cell r="E13" t="str">
            <v>CDE</v>
          </cell>
          <cell r="F13" t="str">
            <v>QC</v>
          </cell>
          <cell r="G13" t="str">
            <v>B</v>
          </cell>
          <cell r="H13">
            <v>1970</v>
          </cell>
          <cell r="I13">
            <v>11</v>
          </cell>
          <cell r="J13" t="str">
            <v>BRIAND Yvan</v>
          </cell>
          <cell r="K13">
            <v>7006304</v>
          </cell>
          <cell r="L13" t="str">
            <v>S</v>
          </cell>
          <cell r="M13" t="str">
            <v>LAU</v>
          </cell>
          <cell r="N13" t="str">
            <v>QC</v>
          </cell>
          <cell r="O13" t="str">
            <v>B</v>
          </cell>
          <cell r="P13">
            <v>2291</v>
          </cell>
          <cell r="R13">
            <v>8</v>
          </cell>
          <cell r="S13">
            <v>214</v>
          </cell>
          <cell r="T13">
            <v>222</v>
          </cell>
          <cell r="U13">
            <v>2192</v>
          </cell>
          <cell r="V13" t="str">
            <v>B</v>
          </cell>
          <cell r="W13">
            <v>1970</v>
          </cell>
          <cell r="X13">
            <v>11</v>
          </cell>
        </row>
        <row r="14">
          <cell r="B14" t="str">
            <v>BRIAND Yvan</v>
          </cell>
          <cell r="C14">
            <v>7006304</v>
          </cell>
          <cell r="D14" t="str">
            <v>S</v>
          </cell>
          <cell r="E14" t="str">
            <v>LAU</v>
          </cell>
          <cell r="F14" t="str">
            <v>QC</v>
          </cell>
          <cell r="G14" t="str">
            <v>B</v>
          </cell>
          <cell r="H14">
            <v>2291</v>
          </cell>
          <cell r="I14">
            <v>12</v>
          </cell>
          <cell r="J14" t="str">
            <v>DEGUIRE André</v>
          </cell>
          <cell r="K14">
            <v>7013868</v>
          </cell>
          <cell r="L14" t="str">
            <v>V</v>
          </cell>
          <cell r="M14" t="str">
            <v>MCM</v>
          </cell>
          <cell r="N14" t="str">
            <v>QC</v>
          </cell>
          <cell r="O14" t="str">
            <v>B</v>
          </cell>
          <cell r="P14">
            <v>2288</v>
          </cell>
          <cell r="R14">
            <v>7</v>
          </cell>
          <cell r="S14">
            <v>-1</v>
          </cell>
          <cell r="T14">
            <v>6</v>
          </cell>
          <cell r="U14">
            <v>2297</v>
          </cell>
          <cell r="V14" t="str">
            <v>B</v>
          </cell>
          <cell r="W14">
            <v>2291</v>
          </cell>
          <cell r="X14">
            <v>12</v>
          </cell>
        </row>
        <row r="15">
          <cell r="B15" t="str">
            <v>DESJARDINS Denis</v>
          </cell>
          <cell r="C15">
            <v>7011409</v>
          </cell>
          <cell r="D15" t="str">
            <v>S</v>
          </cell>
          <cell r="E15" t="str">
            <v>OUT</v>
          </cell>
          <cell r="F15" t="str">
            <v>QC</v>
          </cell>
          <cell r="G15" t="str">
            <v>B</v>
          </cell>
          <cell r="H15">
            <v>2431</v>
          </cell>
          <cell r="I15">
            <v>13</v>
          </cell>
          <cell r="J15" t="str">
            <v>CARON Serge</v>
          </cell>
          <cell r="K15">
            <v>7032439</v>
          </cell>
          <cell r="L15" t="str">
            <v>S</v>
          </cell>
          <cell r="M15" t="str">
            <v>CDE</v>
          </cell>
          <cell r="N15" t="str">
            <v>QC</v>
          </cell>
          <cell r="O15" t="str">
            <v>B</v>
          </cell>
          <cell r="P15">
            <v>2126</v>
          </cell>
          <cell r="R15">
            <v>6</v>
          </cell>
          <cell r="S15">
            <v>-102</v>
          </cell>
          <cell r="T15">
            <v>-96</v>
          </cell>
          <cell r="U15">
            <v>2335</v>
          </cell>
          <cell r="V15" t="str">
            <v>B</v>
          </cell>
          <cell r="W15">
            <v>2431</v>
          </cell>
          <cell r="X15">
            <v>13</v>
          </cell>
        </row>
        <row r="16">
          <cell r="B16" t="str">
            <v>AUCLAIR Jean-Pierre</v>
          </cell>
          <cell r="C16">
            <v>7022251</v>
          </cell>
          <cell r="D16" t="str">
            <v>S</v>
          </cell>
          <cell r="E16" t="str">
            <v>LMP</v>
          </cell>
          <cell r="F16" t="str">
            <v>QC</v>
          </cell>
          <cell r="G16" t="str">
            <v>B</v>
          </cell>
          <cell r="H16">
            <v>2016</v>
          </cell>
          <cell r="I16">
            <v>14</v>
          </cell>
          <cell r="J16" t="str">
            <v>AUCLAIR Jean-Pierre</v>
          </cell>
          <cell r="K16">
            <v>7022251</v>
          </cell>
          <cell r="L16" t="str">
            <v>S</v>
          </cell>
          <cell r="M16" t="str">
            <v>LMP</v>
          </cell>
          <cell r="N16" t="str">
            <v>QC</v>
          </cell>
          <cell r="O16" t="str">
            <v>B</v>
          </cell>
          <cell r="P16">
            <v>2016</v>
          </cell>
          <cell r="R16">
            <v>5</v>
          </cell>
          <cell r="S16">
            <v>0</v>
          </cell>
          <cell r="T16">
            <v>5</v>
          </cell>
          <cell r="U16">
            <v>2021</v>
          </cell>
          <cell r="V16" t="str">
            <v>B</v>
          </cell>
          <cell r="W16">
            <v>2016</v>
          </cell>
          <cell r="X16">
            <v>14</v>
          </cell>
        </row>
        <row r="17">
          <cell r="B17" t="str">
            <v>GERMONT David</v>
          </cell>
          <cell r="C17">
            <v>7026796</v>
          </cell>
          <cell r="D17" t="str">
            <v>S</v>
          </cell>
          <cell r="E17" t="str">
            <v>LA7</v>
          </cell>
          <cell r="F17" t="str">
            <v>QC</v>
          </cell>
          <cell r="G17" t="str">
            <v>A</v>
          </cell>
          <cell r="H17">
            <v>2533</v>
          </cell>
          <cell r="I17">
            <v>15</v>
          </cell>
          <cell r="J17" t="str">
            <v>DESJARDINS Monique</v>
          </cell>
          <cell r="K17">
            <v>7031431</v>
          </cell>
          <cell r="L17" t="str">
            <v>S</v>
          </cell>
          <cell r="M17" t="str">
            <v>CDE</v>
          </cell>
          <cell r="N17" t="str">
            <v>QC</v>
          </cell>
          <cell r="O17" t="str">
            <v>B</v>
          </cell>
          <cell r="P17">
            <v>1970</v>
          </cell>
          <cell r="R17">
            <v>4</v>
          </cell>
          <cell r="S17">
            <v>-149</v>
          </cell>
          <cell r="T17">
            <v>-145</v>
          </cell>
          <cell r="U17">
            <v>2388</v>
          </cell>
          <cell r="V17" t="str">
            <v>B</v>
          </cell>
          <cell r="W17">
            <v>2533</v>
          </cell>
          <cell r="X17">
            <v>15</v>
          </cell>
        </row>
        <row r="18">
          <cell r="B18" t="str">
            <v>COUTURE Guy</v>
          </cell>
          <cell r="C18">
            <v>7031868</v>
          </cell>
          <cell r="D18" t="str">
            <v>S</v>
          </cell>
          <cell r="E18" t="str">
            <v>MCM</v>
          </cell>
          <cell r="F18" t="str">
            <v>QC</v>
          </cell>
          <cell r="G18" t="str">
            <v>C</v>
          </cell>
          <cell r="H18">
            <v>1650</v>
          </cell>
          <cell r="I18">
            <v>16</v>
          </cell>
          <cell r="J18" t="str">
            <v>COUTURE Guy</v>
          </cell>
          <cell r="K18">
            <v>7031868</v>
          </cell>
          <cell r="L18" t="str">
            <v>S</v>
          </cell>
          <cell r="M18" t="str">
            <v>MCM</v>
          </cell>
          <cell r="N18" t="str">
            <v>QC</v>
          </cell>
          <cell r="O18" t="str">
            <v>C</v>
          </cell>
          <cell r="P18">
            <v>1650</v>
          </cell>
          <cell r="R18">
            <v>3</v>
          </cell>
          <cell r="S18">
            <v>0</v>
          </cell>
          <cell r="T18">
            <v>3</v>
          </cell>
          <cell r="U18">
            <v>1653</v>
          </cell>
          <cell r="V18" t="str">
            <v>C</v>
          </cell>
          <cell r="W18">
            <v>1615</v>
          </cell>
          <cell r="X18">
            <v>16</v>
          </cell>
        </row>
        <row r="19">
          <cell r="B19" t="str">
            <v>MARCOTTE Simon</v>
          </cell>
          <cell r="C19">
            <v>7019309</v>
          </cell>
          <cell r="D19" t="str">
            <v>S</v>
          </cell>
          <cell r="E19" t="str">
            <v>LLC</v>
          </cell>
          <cell r="F19" t="str">
            <v>QC</v>
          </cell>
          <cell r="G19" t="str">
            <v>C</v>
          </cell>
          <cell r="H19">
            <v>1648</v>
          </cell>
          <cell r="I19">
            <v>17</v>
          </cell>
          <cell r="J19" t="str">
            <v>MARCOTTE Simon</v>
          </cell>
          <cell r="K19">
            <v>7019309</v>
          </cell>
          <cell r="L19" t="str">
            <v>S</v>
          </cell>
          <cell r="M19" t="str">
            <v>LLC</v>
          </cell>
          <cell r="N19" t="str">
            <v>QC</v>
          </cell>
          <cell r="O19" t="str">
            <v>C</v>
          </cell>
          <cell r="P19">
            <v>1648</v>
          </cell>
          <cell r="R19">
            <v>2</v>
          </cell>
          <cell r="S19">
            <v>0</v>
          </cell>
          <cell r="T19">
            <v>2</v>
          </cell>
          <cell r="U19">
            <v>1650</v>
          </cell>
          <cell r="V19" t="str">
            <v>C</v>
          </cell>
          <cell r="W19">
            <v>1648</v>
          </cell>
          <cell r="X19">
            <v>17</v>
          </cell>
        </row>
        <row r="20">
          <cell r="B20" t="str">
            <v>DUGAS Linda</v>
          </cell>
          <cell r="C20">
            <v>7044684</v>
          </cell>
          <cell r="D20" t="str">
            <v>S</v>
          </cell>
          <cell r="E20" t="str">
            <v>CDE</v>
          </cell>
          <cell r="F20" t="str">
            <v>QC</v>
          </cell>
          <cell r="G20" t="str">
            <v>C</v>
          </cell>
          <cell r="H20">
            <v>1626</v>
          </cell>
          <cell r="I20">
            <v>18</v>
          </cell>
          <cell r="J20" t="str">
            <v>DUGAS Linda</v>
          </cell>
          <cell r="K20">
            <v>7044684</v>
          </cell>
          <cell r="L20" t="str">
            <v>S</v>
          </cell>
          <cell r="M20" t="str">
            <v>CDE</v>
          </cell>
          <cell r="N20" t="str">
            <v>QC</v>
          </cell>
          <cell r="O20" t="str">
            <v>C</v>
          </cell>
          <cell r="P20">
            <v>1626</v>
          </cell>
          <cell r="R20">
            <v>1</v>
          </cell>
          <cell r="S20">
            <v>0</v>
          </cell>
          <cell r="T20">
            <v>1</v>
          </cell>
          <cell r="U20">
            <v>1627</v>
          </cell>
          <cell r="V20" t="str">
            <v>C</v>
          </cell>
          <cell r="W20">
            <v>1626</v>
          </cell>
          <cell r="X20">
            <v>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workbookViewId="0"/>
  </sheetViews>
  <sheetFormatPr baseColWidth="10" defaultRowHeight="15" x14ac:dyDescent="0.25"/>
  <cols>
    <col min="1" max="1" width="5.5703125" bestFit="1" customWidth="1"/>
    <col min="2" max="2" width="6.140625" hidden="1" customWidth="1"/>
    <col min="3" max="3" width="24.7109375" bestFit="1" customWidth="1"/>
    <col min="4" max="4" width="8" hidden="1" customWidth="1"/>
    <col min="5" max="5" width="4.5703125" hidden="1" customWidth="1"/>
    <col min="6" max="6" width="5.42578125" bestFit="1" customWidth="1"/>
    <col min="7" max="7" width="5.5703125" hidden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6" bestFit="1" customWidth="1"/>
    <col min="16" max="16" width="3.7109375" bestFit="1" customWidth="1"/>
    <col min="17" max="17" width="4.5703125" bestFit="1" customWidth="1"/>
    <col min="18" max="18" width="4.85546875" bestFit="1" customWidth="1"/>
    <col min="19" max="19" width="5.85546875" bestFit="1" customWidth="1"/>
    <col min="20" max="20" width="6.7109375" bestFit="1" customWidth="1"/>
  </cols>
  <sheetData>
    <row r="1" spans="1:20" x14ac:dyDescent="0.25">
      <c r="A1" s="51" t="s">
        <v>0</v>
      </c>
      <c r="B1" s="1"/>
      <c r="C1" s="2"/>
      <c r="D1" s="2"/>
      <c r="E1" s="2"/>
      <c r="F1" s="2"/>
      <c r="G1" s="2"/>
      <c r="H1" s="3" t="s">
        <v>1</v>
      </c>
      <c r="I1" s="4"/>
      <c r="J1" s="5" t="s">
        <v>2</v>
      </c>
      <c r="K1" s="6" t="s">
        <v>3</v>
      </c>
      <c r="L1" s="7" t="s">
        <v>4</v>
      </c>
      <c r="M1" s="8"/>
      <c r="N1" s="8"/>
      <c r="O1" s="9" t="s">
        <v>5</v>
      </c>
      <c r="P1" s="9"/>
      <c r="Q1" s="9"/>
      <c r="R1" s="9"/>
      <c r="S1" s="10" t="s">
        <v>6</v>
      </c>
      <c r="T1" s="10"/>
    </row>
    <row r="2" spans="1:20" ht="15.75" thickBot="1" x14ac:dyDescent="0.3">
      <c r="A2" s="11" t="s">
        <v>7</v>
      </c>
      <c r="B2" s="12" t="s">
        <v>8</v>
      </c>
      <c r="C2" s="13" t="s">
        <v>9</v>
      </c>
      <c r="D2" s="14" t="s">
        <v>10</v>
      </c>
      <c r="E2" s="15" t="s">
        <v>11</v>
      </c>
      <c r="F2" s="14" t="s">
        <v>12</v>
      </c>
      <c r="G2" s="16" t="s">
        <v>13</v>
      </c>
      <c r="H2" s="17" t="s">
        <v>14</v>
      </c>
      <c r="I2" s="18" t="s">
        <v>15</v>
      </c>
      <c r="J2" s="19" t="s">
        <v>16</v>
      </c>
      <c r="K2" s="20" t="s">
        <v>17</v>
      </c>
      <c r="L2" s="21" t="s">
        <v>18</v>
      </c>
      <c r="M2" s="22" t="s">
        <v>19</v>
      </c>
      <c r="N2" s="23" t="s">
        <v>20</v>
      </c>
      <c r="O2" s="40" t="s">
        <v>21</v>
      </c>
      <c r="P2" s="41" t="s">
        <v>22</v>
      </c>
      <c r="Q2" s="41" t="s">
        <v>23</v>
      </c>
      <c r="R2" s="42" t="s">
        <v>24</v>
      </c>
      <c r="S2" s="43" t="s">
        <v>14</v>
      </c>
      <c r="T2" s="44" t="s">
        <v>15</v>
      </c>
    </row>
    <row r="3" spans="1:20" x14ac:dyDescent="0.25">
      <c r="A3" s="24">
        <v>1</v>
      </c>
      <c r="B3" s="25">
        <v>1</v>
      </c>
      <c r="C3" s="26" t="s">
        <v>30</v>
      </c>
      <c r="D3" s="27">
        <v>2001337</v>
      </c>
      <c r="E3" s="28" t="s">
        <v>26</v>
      </c>
      <c r="F3" s="27" t="s">
        <v>31</v>
      </c>
      <c r="G3" s="29" t="s">
        <v>28</v>
      </c>
      <c r="H3" s="30" t="s">
        <v>32</v>
      </c>
      <c r="I3" s="31">
        <v>3394</v>
      </c>
      <c r="J3" s="32">
        <f>VLOOKUP($B3,class_interm,9,FALSE)</f>
        <v>22</v>
      </c>
      <c r="K3" s="33">
        <f>VLOOKUP($B3,class_interm,11,FALSE)</f>
        <v>420</v>
      </c>
      <c r="L3" s="34">
        <f>VLOOKUP($B3,class_interm,64,FALSE)</f>
        <v>7</v>
      </c>
      <c r="M3" s="35">
        <f>VLOOKUP($B3,class_interm,65,FALSE)</f>
        <v>1</v>
      </c>
      <c r="N3" s="39">
        <f>VLOOKUP($B3,class_interm,66,FALSE)</f>
        <v>0</v>
      </c>
      <c r="O3" s="45" t="s">
        <v>61</v>
      </c>
      <c r="P3" s="46"/>
      <c r="Q3" s="46"/>
      <c r="R3" s="46"/>
      <c r="S3" s="46"/>
      <c r="T3" s="47"/>
    </row>
    <row r="4" spans="1:20" ht="15.75" thickBot="1" x14ac:dyDescent="0.3">
      <c r="A4" s="24">
        <v>2</v>
      </c>
      <c r="B4" s="25">
        <v>6</v>
      </c>
      <c r="C4" s="26" t="s">
        <v>25</v>
      </c>
      <c r="D4" s="27">
        <v>7007911</v>
      </c>
      <c r="E4" s="28" t="s">
        <v>26</v>
      </c>
      <c r="F4" s="27" t="s">
        <v>27</v>
      </c>
      <c r="G4" s="29" t="s">
        <v>28</v>
      </c>
      <c r="H4" s="30" t="s">
        <v>29</v>
      </c>
      <c r="I4" s="31">
        <v>2486</v>
      </c>
      <c r="J4" s="32">
        <f>VLOOKUP($B4,class_interm,9,FALSE)</f>
        <v>22</v>
      </c>
      <c r="K4" s="33">
        <f>VLOOKUP($B4,class_interm,11,FALSE)</f>
        <v>400</v>
      </c>
      <c r="L4" s="34">
        <f>VLOOKUP($B4,class_interm,64,FALSE)</f>
        <v>7</v>
      </c>
      <c r="M4" s="35">
        <f>VLOOKUP($B4,class_interm,65,FALSE)</f>
        <v>1</v>
      </c>
      <c r="N4" s="39">
        <f>VLOOKUP($B4,class_interm,66,FALSE)</f>
        <v>0</v>
      </c>
      <c r="O4" s="48" t="s">
        <v>62</v>
      </c>
      <c r="P4" s="49"/>
      <c r="Q4" s="49"/>
      <c r="R4" s="49"/>
      <c r="S4" s="49"/>
      <c r="T4" s="50"/>
    </row>
    <row r="5" spans="1:20" x14ac:dyDescent="0.25">
      <c r="A5" s="24">
        <v>3</v>
      </c>
      <c r="B5" s="25">
        <v>10</v>
      </c>
      <c r="C5" s="26" t="s">
        <v>33</v>
      </c>
      <c r="D5" s="27">
        <v>7001579</v>
      </c>
      <c r="E5" s="28" t="s">
        <v>18</v>
      </c>
      <c r="F5" s="27" t="s">
        <v>31</v>
      </c>
      <c r="G5" s="29" t="s">
        <v>28</v>
      </c>
      <c r="H5" s="30" t="s">
        <v>34</v>
      </c>
      <c r="I5" s="31">
        <v>2338</v>
      </c>
      <c r="J5" s="32">
        <f t="shared" ref="J5:J19" si="0">VLOOKUP($B5,class_interm,9,FALSE)</f>
        <v>20</v>
      </c>
      <c r="K5" s="33">
        <f t="shared" ref="K5:K19" si="1">VLOOKUP($B5,class_interm,11,FALSE)</f>
        <v>316</v>
      </c>
      <c r="L5" s="34">
        <f t="shared" ref="L5:L19" si="2">VLOOKUP($B5,class_interm,64,FALSE)</f>
        <v>6</v>
      </c>
      <c r="M5" s="35">
        <f t="shared" ref="M5:M19" si="3">VLOOKUP($B5,class_interm,65,FALSE)</f>
        <v>2</v>
      </c>
      <c r="N5" s="36">
        <f t="shared" ref="N5:N19" si="4">VLOOKUP($B5,class_interm,66,FALSE)</f>
        <v>0</v>
      </c>
      <c r="O5" s="37">
        <f t="shared" ref="O5:O19" si="5">VLOOKUP($C5,NouvCotes,16,FALSE)</f>
        <v>30</v>
      </c>
      <c r="P5" s="35">
        <f t="shared" ref="P5:P19" si="6">VLOOKUP($C5,NouvCotes,17,FALSE)</f>
        <v>16</v>
      </c>
      <c r="Q5" s="35">
        <f t="shared" ref="Q5:Q19" si="7">VLOOKUP($C5,NouvCotes,18,FALSE)</f>
        <v>130</v>
      </c>
      <c r="R5" s="36">
        <f t="shared" ref="R5:R19" si="8">VLOOKUP($C5,NouvCotes,19,FALSE)</f>
        <v>176</v>
      </c>
      <c r="S5" s="38" t="str">
        <f t="shared" ref="S5:S19" si="9">VLOOKUP($C5,NouvCotes,21,FALSE)</f>
        <v>A</v>
      </c>
      <c r="T5" s="31">
        <f t="shared" ref="T5:T19" si="10">VLOOKUP($C5,NouvCotes,20,FALSE)</f>
        <v>2514</v>
      </c>
    </row>
    <row r="6" spans="1:20" x14ac:dyDescent="0.25">
      <c r="A6" s="24">
        <v>4</v>
      </c>
      <c r="B6" s="25">
        <v>8</v>
      </c>
      <c r="C6" s="26" t="s">
        <v>35</v>
      </c>
      <c r="D6" s="27">
        <v>7010849</v>
      </c>
      <c r="E6" s="28" t="s">
        <v>26</v>
      </c>
      <c r="F6" s="27" t="s">
        <v>36</v>
      </c>
      <c r="G6" s="29" t="s">
        <v>28</v>
      </c>
      <c r="H6" s="30" t="s">
        <v>34</v>
      </c>
      <c r="I6" s="31">
        <v>2424</v>
      </c>
      <c r="J6" s="32">
        <f t="shared" si="0"/>
        <v>18</v>
      </c>
      <c r="K6" s="33">
        <f t="shared" si="1"/>
        <v>251</v>
      </c>
      <c r="L6" s="34">
        <f t="shared" si="2"/>
        <v>5</v>
      </c>
      <c r="M6" s="35">
        <f t="shared" si="3"/>
        <v>3</v>
      </c>
      <c r="N6" s="36">
        <f t="shared" si="4"/>
        <v>0</v>
      </c>
      <c r="O6" s="37">
        <f t="shared" si="5"/>
        <v>15</v>
      </c>
      <c r="P6" s="35">
        <f t="shared" si="6"/>
        <v>15</v>
      </c>
      <c r="Q6" s="35">
        <f t="shared" si="7"/>
        <v>57</v>
      </c>
      <c r="R6" s="36">
        <f t="shared" si="8"/>
        <v>87</v>
      </c>
      <c r="S6" s="38" t="str">
        <f t="shared" si="9"/>
        <v>A</v>
      </c>
      <c r="T6" s="31">
        <f t="shared" si="10"/>
        <v>2511</v>
      </c>
    </row>
    <row r="7" spans="1:20" x14ac:dyDescent="0.25">
      <c r="A7" s="24">
        <v>5</v>
      </c>
      <c r="B7" s="25">
        <v>12</v>
      </c>
      <c r="C7" s="26" t="s">
        <v>37</v>
      </c>
      <c r="D7" s="27">
        <v>7013868</v>
      </c>
      <c r="E7" s="28" t="s">
        <v>18</v>
      </c>
      <c r="F7" s="27" t="s">
        <v>38</v>
      </c>
      <c r="G7" s="29" t="s">
        <v>28</v>
      </c>
      <c r="H7" s="30" t="s">
        <v>34</v>
      </c>
      <c r="I7" s="31">
        <v>2288</v>
      </c>
      <c r="J7" s="32">
        <f t="shared" si="0"/>
        <v>18</v>
      </c>
      <c r="K7" s="33">
        <f t="shared" si="1"/>
        <v>198</v>
      </c>
      <c r="L7" s="34">
        <f t="shared" si="2"/>
        <v>5</v>
      </c>
      <c r="M7" s="35">
        <f t="shared" si="3"/>
        <v>3</v>
      </c>
      <c r="N7" s="36">
        <f t="shared" si="4"/>
        <v>0</v>
      </c>
      <c r="O7" s="37">
        <f t="shared" si="5"/>
        <v>0</v>
      </c>
      <c r="P7" s="35">
        <f t="shared" si="6"/>
        <v>14</v>
      </c>
      <c r="Q7" s="35">
        <f t="shared" si="7"/>
        <v>143</v>
      </c>
      <c r="R7" s="36">
        <f t="shared" si="8"/>
        <v>157</v>
      </c>
      <c r="S7" s="38" t="str">
        <f t="shared" si="9"/>
        <v>B</v>
      </c>
      <c r="T7" s="31">
        <f t="shared" si="10"/>
        <v>2445</v>
      </c>
    </row>
    <row r="8" spans="1:20" x14ac:dyDescent="0.25">
      <c r="A8" s="24">
        <v>6</v>
      </c>
      <c r="B8" s="25">
        <v>2</v>
      </c>
      <c r="C8" s="26" t="s">
        <v>39</v>
      </c>
      <c r="D8" s="27">
        <v>7036356</v>
      </c>
      <c r="E8" s="28" t="s">
        <v>26</v>
      </c>
      <c r="F8" s="27" t="s">
        <v>40</v>
      </c>
      <c r="G8" s="29" t="s">
        <v>28</v>
      </c>
      <c r="H8" s="30" t="s">
        <v>29</v>
      </c>
      <c r="I8" s="31">
        <v>2735</v>
      </c>
      <c r="J8" s="32">
        <f t="shared" si="0"/>
        <v>18</v>
      </c>
      <c r="K8" s="33">
        <f t="shared" si="1"/>
        <v>173</v>
      </c>
      <c r="L8" s="34">
        <f t="shared" si="2"/>
        <v>5</v>
      </c>
      <c r="M8" s="35">
        <f t="shared" si="3"/>
        <v>3</v>
      </c>
      <c r="N8" s="36">
        <f t="shared" si="4"/>
        <v>0</v>
      </c>
      <c r="O8" s="37">
        <f t="shared" si="5"/>
        <v>0</v>
      </c>
      <c r="P8" s="35">
        <f t="shared" si="6"/>
        <v>13</v>
      </c>
      <c r="Q8" s="35">
        <f t="shared" si="7"/>
        <v>-83</v>
      </c>
      <c r="R8" s="36">
        <f t="shared" si="8"/>
        <v>-70</v>
      </c>
      <c r="S8" s="38" t="str">
        <f t="shared" si="9"/>
        <v>A</v>
      </c>
      <c r="T8" s="31">
        <f t="shared" si="10"/>
        <v>2665</v>
      </c>
    </row>
    <row r="9" spans="1:20" x14ac:dyDescent="0.25">
      <c r="A9" s="24">
        <v>7</v>
      </c>
      <c r="B9" s="25">
        <v>5</v>
      </c>
      <c r="C9" s="26" t="s">
        <v>41</v>
      </c>
      <c r="D9" s="27">
        <v>7007966</v>
      </c>
      <c r="E9" s="28" t="s">
        <v>26</v>
      </c>
      <c r="F9" s="27" t="s">
        <v>42</v>
      </c>
      <c r="G9" s="29" t="s">
        <v>28</v>
      </c>
      <c r="H9" s="30" t="s">
        <v>29</v>
      </c>
      <c r="I9" s="31">
        <v>2503</v>
      </c>
      <c r="J9" s="32">
        <f t="shared" si="0"/>
        <v>16</v>
      </c>
      <c r="K9" s="33">
        <f t="shared" si="1"/>
        <v>92</v>
      </c>
      <c r="L9" s="34">
        <f t="shared" si="2"/>
        <v>4</v>
      </c>
      <c r="M9" s="35">
        <f t="shared" si="3"/>
        <v>4</v>
      </c>
      <c r="N9" s="36">
        <f t="shared" si="4"/>
        <v>0</v>
      </c>
      <c r="O9" s="37">
        <f t="shared" si="5"/>
        <v>0</v>
      </c>
      <c r="P9" s="35">
        <f t="shared" si="6"/>
        <v>12</v>
      </c>
      <c r="Q9" s="35">
        <f t="shared" si="7"/>
        <v>-24</v>
      </c>
      <c r="R9" s="36">
        <f t="shared" si="8"/>
        <v>-12</v>
      </c>
      <c r="S9" s="38" t="str">
        <f t="shared" si="9"/>
        <v>A</v>
      </c>
      <c r="T9" s="31">
        <f t="shared" si="10"/>
        <v>2491</v>
      </c>
    </row>
    <row r="10" spans="1:20" x14ac:dyDescent="0.25">
      <c r="A10" s="24">
        <v>8</v>
      </c>
      <c r="B10" s="25">
        <v>9</v>
      </c>
      <c r="C10" s="26" t="s">
        <v>43</v>
      </c>
      <c r="D10" s="27">
        <v>7044368</v>
      </c>
      <c r="E10" s="28" t="s">
        <v>44</v>
      </c>
      <c r="F10" s="27" t="s">
        <v>45</v>
      </c>
      <c r="G10" s="29" t="s">
        <v>28</v>
      </c>
      <c r="H10" s="30" t="s">
        <v>34</v>
      </c>
      <c r="I10" s="31">
        <v>2363</v>
      </c>
      <c r="J10" s="32">
        <f t="shared" si="0"/>
        <v>16</v>
      </c>
      <c r="K10" s="33">
        <f t="shared" si="1"/>
        <v>10</v>
      </c>
      <c r="L10" s="34">
        <f t="shared" si="2"/>
        <v>4</v>
      </c>
      <c r="M10" s="35">
        <f t="shared" si="3"/>
        <v>4</v>
      </c>
      <c r="N10" s="36">
        <f t="shared" si="4"/>
        <v>0</v>
      </c>
      <c r="O10" s="37">
        <f t="shared" si="5"/>
        <v>0</v>
      </c>
      <c r="P10" s="35">
        <f t="shared" si="6"/>
        <v>11</v>
      </c>
      <c r="Q10" s="35">
        <f t="shared" si="7"/>
        <v>40</v>
      </c>
      <c r="R10" s="36">
        <f t="shared" si="8"/>
        <v>51</v>
      </c>
      <c r="S10" s="38" t="str">
        <f t="shared" si="9"/>
        <v>B</v>
      </c>
      <c r="T10" s="31">
        <f t="shared" si="10"/>
        <v>2414</v>
      </c>
    </row>
    <row r="11" spans="1:20" x14ac:dyDescent="0.25">
      <c r="A11" s="24">
        <v>9</v>
      </c>
      <c r="B11" s="25">
        <v>4</v>
      </c>
      <c r="C11" s="26" t="s">
        <v>46</v>
      </c>
      <c r="D11" s="27">
        <v>7024078</v>
      </c>
      <c r="E11" s="28" t="s">
        <v>26</v>
      </c>
      <c r="F11" s="27" t="s">
        <v>38</v>
      </c>
      <c r="G11" s="29" t="s">
        <v>28</v>
      </c>
      <c r="H11" s="30" t="s">
        <v>29</v>
      </c>
      <c r="I11" s="31">
        <v>2510</v>
      </c>
      <c r="J11" s="32">
        <f t="shared" si="0"/>
        <v>16</v>
      </c>
      <c r="K11" s="33">
        <f t="shared" si="1"/>
        <v>-46</v>
      </c>
      <c r="L11" s="34">
        <f t="shared" si="2"/>
        <v>4</v>
      </c>
      <c r="M11" s="35">
        <f t="shared" si="3"/>
        <v>4</v>
      </c>
      <c r="N11" s="36">
        <f t="shared" si="4"/>
        <v>0</v>
      </c>
      <c r="O11" s="37">
        <f t="shared" si="5"/>
        <v>0</v>
      </c>
      <c r="P11" s="35">
        <f t="shared" si="6"/>
        <v>10</v>
      </c>
      <c r="Q11" s="35">
        <f t="shared" si="7"/>
        <v>-49</v>
      </c>
      <c r="R11" s="36">
        <f t="shared" si="8"/>
        <v>-39</v>
      </c>
      <c r="S11" s="38" t="str">
        <f t="shared" si="9"/>
        <v>A</v>
      </c>
      <c r="T11" s="31">
        <f t="shared" si="10"/>
        <v>2471</v>
      </c>
    </row>
    <row r="12" spans="1:20" x14ac:dyDescent="0.25">
      <c r="A12" s="24">
        <v>10</v>
      </c>
      <c r="B12" s="25">
        <v>13</v>
      </c>
      <c r="C12" s="26" t="s">
        <v>47</v>
      </c>
      <c r="D12" s="27">
        <v>7032439</v>
      </c>
      <c r="E12" s="28" t="s">
        <v>26</v>
      </c>
      <c r="F12" s="27" t="s">
        <v>48</v>
      </c>
      <c r="G12" s="29" t="s">
        <v>28</v>
      </c>
      <c r="H12" s="30" t="s">
        <v>34</v>
      </c>
      <c r="I12" s="31">
        <v>2126</v>
      </c>
      <c r="J12" s="32">
        <f t="shared" si="0"/>
        <v>16</v>
      </c>
      <c r="K12" s="33">
        <f t="shared" si="1"/>
        <v>-71</v>
      </c>
      <c r="L12" s="34">
        <f t="shared" si="2"/>
        <v>4</v>
      </c>
      <c r="M12" s="35">
        <f t="shared" si="3"/>
        <v>4</v>
      </c>
      <c r="N12" s="36">
        <f t="shared" si="4"/>
        <v>0</v>
      </c>
      <c r="O12" s="37">
        <f t="shared" si="5"/>
        <v>0</v>
      </c>
      <c r="P12" s="35">
        <f t="shared" si="6"/>
        <v>9</v>
      </c>
      <c r="Q12" s="35">
        <f t="shared" si="7"/>
        <v>141</v>
      </c>
      <c r="R12" s="36">
        <f t="shared" si="8"/>
        <v>150</v>
      </c>
      <c r="S12" s="38" t="str">
        <f t="shared" si="9"/>
        <v>B</v>
      </c>
      <c r="T12" s="31">
        <f t="shared" si="10"/>
        <v>2276</v>
      </c>
    </row>
    <row r="13" spans="1:20" x14ac:dyDescent="0.25">
      <c r="A13" s="24">
        <v>11</v>
      </c>
      <c r="B13" s="25">
        <v>15</v>
      </c>
      <c r="C13" s="26" t="s">
        <v>49</v>
      </c>
      <c r="D13" s="27">
        <v>7031431</v>
      </c>
      <c r="E13" s="28" t="s">
        <v>26</v>
      </c>
      <c r="F13" s="27" t="s">
        <v>48</v>
      </c>
      <c r="G13" s="29" t="s">
        <v>28</v>
      </c>
      <c r="H13" s="30" t="s">
        <v>34</v>
      </c>
      <c r="I13" s="31">
        <v>1970</v>
      </c>
      <c r="J13" s="32">
        <f t="shared" si="0"/>
        <v>16</v>
      </c>
      <c r="K13" s="33">
        <f t="shared" si="1"/>
        <v>-86</v>
      </c>
      <c r="L13" s="34">
        <f t="shared" si="2"/>
        <v>4</v>
      </c>
      <c r="M13" s="35">
        <f t="shared" si="3"/>
        <v>4</v>
      </c>
      <c r="N13" s="36">
        <f t="shared" si="4"/>
        <v>0</v>
      </c>
      <c r="O13" s="37">
        <f t="shared" si="5"/>
        <v>0</v>
      </c>
      <c r="P13" s="35">
        <f t="shared" si="6"/>
        <v>8</v>
      </c>
      <c r="Q13" s="35">
        <f t="shared" si="7"/>
        <v>214</v>
      </c>
      <c r="R13" s="36">
        <f t="shared" si="8"/>
        <v>222</v>
      </c>
      <c r="S13" s="38" t="str">
        <f t="shared" si="9"/>
        <v>B</v>
      </c>
      <c r="T13" s="31">
        <f t="shared" si="10"/>
        <v>2192</v>
      </c>
    </row>
    <row r="14" spans="1:20" x14ac:dyDescent="0.25">
      <c r="A14" s="24">
        <v>12</v>
      </c>
      <c r="B14" s="25">
        <v>11</v>
      </c>
      <c r="C14" s="26" t="s">
        <v>50</v>
      </c>
      <c r="D14" s="27">
        <v>7006304</v>
      </c>
      <c r="E14" s="28" t="s">
        <v>26</v>
      </c>
      <c r="F14" s="27" t="s">
        <v>51</v>
      </c>
      <c r="G14" s="29" t="s">
        <v>28</v>
      </c>
      <c r="H14" s="30" t="s">
        <v>34</v>
      </c>
      <c r="I14" s="31">
        <v>2291</v>
      </c>
      <c r="J14" s="32">
        <f t="shared" si="0"/>
        <v>14</v>
      </c>
      <c r="K14" s="33">
        <f t="shared" si="1"/>
        <v>-131</v>
      </c>
      <c r="L14" s="34">
        <f t="shared" si="2"/>
        <v>3</v>
      </c>
      <c r="M14" s="35">
        <f t="shared" si="3"/>
        <v>5</v>
      </c>
      <c r="N14" s="36">
        <f t="shared" si="4"/>
        <v>0</v>
      </c>
      <c r="O14" s="37">
        <f t="shared" si="5"/>
        <v>0</v>
      </c>
      <c r="P14" s="35">
        <f t="shared" si="6"/>
        <v>7</v>
      </c>
      <c r="Q14" s="35">
        <f t="shared" si="7"/>
        <v>-1</v>
      </c>
      <c r="R14" s="36">
        <f t="shared" si="8"/>
        <v>6</v>
      </c>
      <c r="S14" s="38" t="str">
        <f t="shared" si="9"/>
        <v>B</v>
      </c>
      <c r="T14" s="31">
        <f t="shared" si="10"/>
        <v>2297</v>
      </c>
    </row>
    <row r="15" spans="1:20" x14ac:dyDescent="0.25">
      <c r="A15" s="24">
        <v>13</v>
      </c>
      <c r="B15" s="25">
        <v>7</v>
      </c>
      <c r="C15" s="26" t="s">
        <v>52</v>
      </c>
      <c r="D15" s="27">
        <v>7011409</v>
      </c>
      <c r="E15" s="28" t="s">
        <v>26</v>
      </c>
      <c r="F15" s="27" t="s">
        <v>31</v>
      </c>
      <c r="G15" s="29" t="s">
        <v>28</v>
      </c>
      <c r="H15" s="30" t="s">
        <v>34</v>
      </c>
      <c r="I15" s="31">
        <v>2431</v>
      </c>
      <c r="J15" s="32">
        <f t="shared" si="0"/>
        <v>14</v>
      </c>
      <c r="K15" s="33">
        <f t="shared" si="1"/>
        <v>-171</v>
      </c>
      <c r="L15" s="34">
        <f t="shared" si="2"/>
        <v>3</v>
      </c>
      <c r="M15" s="35">
        <f t="shared" si="3"/>
        <v>5</v>
      </c>
      <c r="N15" s="36">
        <f t="shared" si="4"/>
        <v>0</v>
      </c>
      <c r="O15" s="37">
        <f t="shared" si="5"/>
        <v>0</v>
      </c>
      <c r="P15" s="35">
        <f t="shared" si="6"/>
        <v>6</v>
      </c>
      <c r="Q15" s="35">
        <f t="shared" si="7"/>
        <v>-102</v>
      </c>
      <c r="R15" s="36">
        <f t="shared" si="8"/>
        <v>-96</v>
      </c>
      <c r="S15" s="38" t="str">
        <f t="shared" si="9"/>
        <v>B</v>
      </c>
      <c r="T15" s="31">
        <f t="shared" si="10"/>
        <v>2335</v>
      </c>
    </row>
    <row r="16" spans="1:20" x14ac:dyDescent="0.25">
      <c r="A16" s="24">
        <v>14</v>
      </c>
      <c r="B16" s="25">
        <v>14</v>
      </c>
      <c r="C16" s="26" t="s">
        <v>53</v>
      </c>
      <c r="D16" s="27">
        <v>7022251</v>
      </c>
      <c r="E16" s="28" t="s">
        <v>26</v>
      </c>
      <c r="F16" s="27" t="s">
        <v>54</v>
      </c>
      <c r="G16" s="29" t="s">
        <v>28</v>
      </c>
      <c r="H16" s="30" t="s">
        <v>34</v>
      </c>
      <c r="I16" s="31">
        <v>2016</v>
      </c>
      <c r="J16" s="32">
        <f t="shared" si="0"/>
        <v>13</v>
      </c>
      <c r="K16" s="33">
        <f t="shared" si="1"/>
        <v>-232</v>
      </c>
      <c r="L16" s="34">
        <f t="shared" si="2"/>
        <v>3</v>
      </c>
      <c r="M16" s="35">
        <f t="shared" si="3"/>
        <v>5</v>
      </c>
      <c r="N16" s="36">
        <f t="shared" si="4"/>
        <v>0</v>
      </c>
      <c r="O16" s="37">
        <f t="shared" si="5"/>
        <v>0</v>
      </c>
      <c r="P16" s="35">
        <f t="shared" si="6"/>
        <v>5</v>
      </c>
      <c r="Q16" s="35">
        <f t="shared" si="7"/>
        <v>0</v>
      </c>
      <c r="R16" s="36">
        <f t="shared" si="8"/>
        <v>5</v>
      </c>
      <c r="S16" s="38" t="str">
        <f t="shared" si="9"/>
        <v>B</v>
      </c>
      <c r="T16" s="31">
        <f t="shared" si="10"/>
        <v>2021</v>
      </c>
    </row>
    <row r="17" spans="1:20" x14ac:dyDescent="0.25">
      <c r="A17" s="24">
        <v>15</v>
      </c>
      <c r="B17" s="25">
        <v>3</v>
      </c>
      <c r="C17" s="26" t="s">
        <v>55</v>
      </c>
      <c r="D17" s="27">
        <v>7026796</v>
      </c>
      <c r="E17" s="28" t="s">
        <v>26</v>
      </c>
      <c r="F17" s="27" t="s">
        <v>36</v>
      </c>
      <c r="G17" s="29" t="s">
        <v>28</v>
      </c>
      <c r="H17" s="30" t="s">
        <v>29</v>
      </c>
      <c r="I17" s="31">
        <v>2533</v>
      </c>
      <c r="J17" s="32">
        <f t="shared" si="0"/>
        <v>12</v>
      </c>
      <c r="K17" s="33">
        <f t="shared" si="1"/>
        <v>-168</v>
      </c>
      <c r="L17" s="34">
        <f t="shared" si="2"/>
        <v>2</v>
      </c>
      <c r="M17" s="35">
        <f t="shared" si="3"/>
        <v>6</v>
      </c>
      <c r="N17" s="36">
        <f t="shared" si="4"/>
        <v>0</v>
      </c>
      <c r="O17" s="37">
        <f t="shared" si="5"/>
        <v>0</v>
      </c>
      <c r="P17" s="35">
        <f t="shared" si="6"/>
        <v>4</v>
      </c>
      <c r="Q17" s="35">
        <f t="shared" si="7"/>
        <v>-149</v>
      </c>
      <c r="R17" s="36">
        <f t="shared" si="8"/>
        <v>-145</v>
      </c>
      <c r="S17" s="38" t="str">
        <f t="shared" si="9"/>
        <v>B</v>
      </c>
      <c r="T17" s="31">
        <f t="shared" si="10"/>
        <v>2388</v>
      </c>
    </row>
    <row r="18" spans="1:20" x14ac:dyDescent="0.25">
      <c r="A18" s="24">
        <v>16</v>
      </c>
      <c r="B18" s="25">
        <v>16</v>
      </c>
      <c r="C18" s="26" t="s">
        <v>56</v>
      </c>
      <c r="D18" s="27">
        <v>7031868</v>
      </c>
      <c r="E18" s="28" t="s">
        <v>26</v>
      </c>
      <c r="F18" s="27" t="s">
        <v>38</v>
      </c>
      <c r="G18" s="29" t="s">
        <v>28</v>
      </c>
      <c r="H18" s="30" t="s">
        <v>57</v>
      </c>
      <c r="I18" s="31">
        <v>1650</v>
      </c>
      <c r="J18" s="32">
        <f t="shared" si="0"/>
        <v>12</v>
      </c>
      <c r="K18" s="33">
        <f t="shared" si="1"/>
        <v>-217</v>
      </c>
      <c r="L18" s="34">
        <f t="shared" si="2"/>
        <v>2</v>
      </c>
      <c r="M18" s="35">
        <f t="shared" si="3"/>
        <v>6</v>
      </c>
      <c r="N18" s="36">
        <f t="shared" si="4"/>
        <v>0</v>
      </c>
      <c r="O18" s="37">
        <f t="shared" si="5"/>
        <v>0</v>
      </c>
      <c r="P18" s="35">
        <f t="shared" si="6"/>
        <v>3</v>
      </c>
      <c r="Q18" s="35">
        <f t="shared" si="7"/>
        <v>0</v>
      </c>
      <c r="R18" s="36">
        <f t="shared" si="8"/>
        <v>3</v>
      </c>
      <c r="S18" s="38" t="str">
        <f t="shared" si="9"/>
        <v>C</v>
      </c>
      <c r="T18" s="31">
        <f t="shared" si="10"/>
        <v>1653</v>
      </c>
    </row>
    <row r="19" spans="1:20" x14ac:dyDescent="0.25">
      <c r="A19" s="24">
        <v>17</v>
      </c>
      <c r="B19" s="25">
        <v>17</v>
      </c>
      <c r="C19" s="26" t="s">
        <v>58</v>
      </c>
      <c r="D19" s="27">
        <v>7019309</v>
      </c>
      <c r="E19" s="28" t="s">
        <v>26</v>
      </c>
      <c r="F19" s="27" t="s">
        <v>59</v>
      </c>
      <c r="G19" s="29" t="s">
        <v>28</v>
      </c>
      <c r="H19" s="30" t="s">
        <v>57</v>
      </c>
      <c r="I19" s="31">
        <v>1648</v>
      </c>
      <c r="J19" s="32">
        <f t="shared" si="0"/>
        <v>12</v>
      </c>
      <c r="K19" s="33">
        <f t="shared" si="1"/>
        <v>-392</v>
      </c>
      <c r="L19" s="34">
        <f t="shared" si="2"/>
        <v>2</v>
      </c>
      <c r="M19" s="35">
        <f t="shared" si="3"/>
        <v>6</v>
      </c>
      <c r="N19" s="36">
        <f t="shared" si="4"/>
        <v>0</v>
      </c>
      <c r="O19" s="37">
        <f t="shared" si="5"/>
        <v>0</v>
      </c>
      <c r="P19" s="35">
        <f t="shared" si="6"/>
        <v>2</v>
      </c>
      <c r="Q19" s="35">
        <f t="shared" si="7"/>
        <v>0</v>
      </c>
      <c r="R19" s="36">
        <f t="shared" si="8"/>
        <v>2</v>
      </c>
      <c r="S19" s="38" t="str">
        <f t="shared" si="9"/>
        <v>C</v>
      </c>
      <c r="T19" s="31">
        <f t="shared" si="10"/>
        <v>1650</v>
      </c>
    </row>
    <row r="20" spans="1:20" x14ac:dyDescent="0.25">
      <c r="A20" s="24">
        <v>18</v>
      </c>
      <c r="B20" s="25">
        <v>18</v>
      </c>
      <c r="C20" s="26" t="s">
        <v>60</v>
      </c>
      <c r="D20" s="27">
        <v>7044684</v>
      </c>
      <c r="E20" s="28" t="s">
        <v>26</v>
      </c>
      <c r="F20" s="27" t="s">
        <v>48</v>
      </c>
      <c r="G20" s="29" t="s">
        <v>28</v>
      </c>
      <c r="H20" s="30" t="s">
        <v>57</v>
      </c>
      <c r="I20" s="31">
        <v>1626</v>
      </c>
      <c r="J20" s="32">
        <f>VLOOKUP($B20,class_interm,9,FALSE)</f>
        <v>12</v>
      </c>
      <c r="K20" s="33">
        <f>VLOOKUP($B20,class_interm,11,FALSE)</f>
        <v>-396</v>
      </c>
      <c r="L20" s="34">
        <f>VLOOKUP($B20,class_interm,64,FALSE)</f>
        <v>2</v>
      </c>
      <c r="M20" s="35">
        <f>VLOOKUP($B20,class_interm,65,FALSE)</f>
        <v>6</v>
      </c>
      <c r="N20" s="36">
        <f>VLOOKUP($B20,class_interm,66,FALSE)</f>
        <v>0</v>
      </c>
      <c r="O20" s="37">
        <f>VLOOKUP($C20,NouvCotes,16,FALSE)</f>
        <v>0</v>
      </c>
      <c r="P20" s="35">
        <f>VLOOKUP($C20,NouvCotes,17,FALSE)</f>
        <v>1</v>
      </c>
      <c r="Q20" s="35">
        <f>VLOOKUP($C20,NouvCotes,18,FALSE)</f>
        <v>0</v>
      </c>
      <c r="R20" s="36">
        <f>VLOOKUP($C20,NouvCotes,19,FALSE)</f>
        <v>1</v>
      </c>
      <c r="S20" s="38" t="str">
        <f>VLOOKUP($C20,NouvCotes,21,FALSE)</f>
        <v>C</v>
      </c>
      <c r="T20" s="31">
        <f>VLOOKUP($C20,NouvCotes,20,FALSE)</f>
        <v>1627</v>
      </c>
    </row>
  </sheetData>
  <sortState ref="A3:N4">
    <sortCondition ref="A3"/>
  </sortState>
  <mergeCells count="2">
    <mergeCell ref="O3:T3"/>
    <mergeCell ref="O4:T4"/>
  </mergeCells>
  <pageMargins left="0.7" right="0.7" top="0.75" bottom="0.7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Utilisateur</cp:lastModifiedBy>
  <cp:lastPrinted>2017-05-09T00:47:02Z</cp:lastPrinted>
  <dcterms:created xsi:type="dcterms:W3CDTF">2017-05-08T02:03:36Z</dcterms:created>
  <dcterms:modified xsi:type="dcterms:W3CDTF">2017-05-09T00:48:22Z</dcterms:modified>
</cp:coreProperties>
</file>